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_yamada\Documents\works\01.PJ\saikai\HP\更新\"/>
    </mc:Choice>
  </mc:AlternateContent>
  <xr:revisionPtr revIDLastSave="0" documentId="13_ncr:1_{526A4071-2177-4E90-931F-6082F7E0B11C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請求書" sheetId="1" r:id="rId1"/>
    <sheet name="請求内訳書" sheetId="2" r:id="rId2"/>
    <sheet name="マスタ" sheetId="6" state="hidden" r:id="rId3"/>
  </sheets>
  <definedNames>
    <definedName name="_xlnm.Print_Area" localSheetId="0">請求書!$A$1:$V$30</definedName>
    <definedName name="_xlnm.Print_Area" localSheetId="1">請求内訳書!$A$1:$M$296</definedName>
    <definedName name="_xlnm.Print_Titles" localSheetId="1">請求内訳書!$1:$6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2" i="2" l="1"/>
  <c r="K284" i="2"/>
  <c r="K276" i="2"/>
  <c r="K265" i="2"/>
  <c r="K257" i="2"/>
  <c r="K249" i="2"/>
  <c r="K241" i="2"/>
  <c r="K230" i="2"/>
  <c r="K222" i="2"/>
  <c r="K214" i="2"/>
  <c r="K203" i="2"/>
  <c r="K195" i="2"/>
  <c r="K187" i="2"/>
  <c r="K176" i="2"/>
  <c r="K168" i="2"/>
  <c r="K160" i="2"/>
  <c r="K149" i="2"/>
  <c r="K141" i="2"/>
  <c r="K133" i="2"/>
  <c r="K125" i="2"/>
  <c r="K114" i="2"/>
  <c r="K106" i="2"/>
  <c r="K98" i="2"/>
  <c r="K87" i="2"/>
  <c r="K79" i="2"/>
  <c r="K71" i="2"/>
  <c r="K60" i="2"/>
  <c r="K52" i="2"/>
  <c r="K44" i="2"/>
  <c r="K33" i="2"/>
  <c r="K25" i="2"/>
  <c r="K17" i="2"/>
  <c r="K9" i="2"/>
  <c r="J294" i="2"/>
  <c r="K294" i="2" s="1"/>
  <c r="J293" i="2"/>
  <c r="K293" i="2" s="1"/>
  <c r="J292" i="2"/>
  <c r="J291" i="2"/>
  <c r="K291" i="2" s="1"/>
  <c r="J290" i="2"/>
  <c r="K290" i="2" s="1"/>
  <c r="J289" i="2"/>
  <c r="K289" i="2" s="1"/>
  <c r="J288" i="2"/>
  <c r="K288" i="2" s="1"/>
  <c r="J287" i="2"/>
  <c r="K287" i="2" s="1"/>
  <c r="J286" i="2"/>
  <c r="K286" i="2" s="1"/>
  <c r="J285" i="2"/>
  <c r="K285" i="2" s="1"/>
  <c r="J284" i="2"/>
  <c r="J283" i="2"/>
  <c r="K283" i="2" s="1"/>
  <c r="J282" i="2"/>
  <c r="K282" i="2" s="1"/>
  <c r="J281" i="2"/>
  <c r="K281" i="2" s="1"/>
  <c r="J280" i="2"/>
  <c r="K280" i="2" s="1"/>
  <c r="J279" i="2"/>
  <c r="K279" i="2" s="1"/>
  <c r="J278" i="2"/>
  <c r="K278" i="2" s="1"/>
  <c r="J277" i="2"/>
  <c r="K277" i="2" s="1"/>
  <c r="J276" i="2"/>
  <c r="J275" i="2"/>
  <c r="K275" i="2" s="1"/>
  <c r="J274" i="2"/>
  <c r="K274" i="2" s="1"/>
  <c r="J273" i="2"/>
  <c r="K273" i="2" s="1"/>
  <c r="J272" i="2"/>
  <c r="K272" i="2" s="1"/>
  <c r="J271" i="2"/>
  <c r="K271" i="2" s="1"/>
  <c r="J270" i="2"/>
  <c r="K270" i="2" s="1"/>
  <c r="J269" i="2"/>
  <c r="K269" i="2" s="1"/>
  <c r="J265" i="2"/>
  <c r="J264" i="2"/>
  <c r="K264" i="2" s="1"/>
  <c r="J263" i="2"/>
  <c r="K263" i="2" s="1"/>
  <c r="J262" i="2"/>
  <c r="K262" i="2" s="1"/>
  <c r="J261" i="2"/>
  <c r="K261" i="2" s="1"/>
  <c r="J260" i="2"/>
  <c r="K260" i="2" s="1"/>
  <c r="J259" i="2"/>
  <c r="K259" i="2" s="1"/>
  <c r="J258" i="2"/>
  <c r="K258" i="2" s="1"/>
  <c r="J257" i="2"/>
  <c r="J256" i="2"/>
  <c r="K256" i="2" s="1"/>
  <c r="J255" i="2"/>
  <c r="K255" i="2" s="1"/>
  <c r="J254" i="2"/>
  <c r="K254" i="2" s="1"/>
  <c r="J253" i="2"/>
  <c r="K253" i="2" s="1"/>
  <c r="J252" i="2"/>
  <c r="K252" i="2" s="1"/>
  <c r="J251" i="2"/>
  <c r="K251" i="2" s="1"/>
  <c r="J250" i="2"/>
  <c r="K250" i="2" s="1"/>
  <c r="J249" i="2"/>
  <c r="J248" i="2"/>
  <c r="K248" i="2" s="1"/>
  <c r="J247" i="2"/>
  <c r="K247" i="2" s="1"/>
  <c r="J246" i="2"/>
  <c r="K246" i="2" s="1"/>
  <c r="J245" i="2"/>
  <c r="K245" i="2" s="1"/>
  <c r="J244" i="2"/>
  <c r="K244" i="2" s="1"/>
  <c r="J243" i="2"/>
  <c r="K243" i="2" s="1"/>
  <c r="J242" i="2"/>
  <c r="K242" i="2" s="1"/>
  <c r="J241" i="2"/>
  <c r="J240" i="2"/>
  <c r="K240" i="2" s="1"/>
  <c r="J236" i="2"/>
  <c r="K236" i="2" s="1"/>
  <c r="J235" i="2"/>
  <c r="K235" i="2" s="1"/>
  <c r="J234" i="2"/>
  <c r="K234" i="2" s="1"/>
  <c r="J233" i="2"/>
  <c r="K233" i="2" s="1"/>
  <c r="J232" i="2"/>
  <c r="K232" i="2" s="1"/>
  <c r="J231" i="2"/>
  <c r="K231" i="2" s="1"/>
  <c r="J230" i="2"/>
  <c r="J229" i="2"/>
  <c r="K229" i="2" s="1"/>
  <c r="J228" i="2"/>
  <c r="K228" i="2" s="1"/>
  <c r="J227" i="2"/>
  <c r="K227" i="2" s="1"/>
  <c r="J226" i="2"/>
  <c r="K226" i="2" s="1"/>
  <c r="J225" i="2"/>
  <c r="K225" i="2" s="1"/>
  <c r="J224" i="2"/>
  <c r="K224" i="2" s="1"/>
  <c r="J223" i="2"/>
  <c r="K223" i="2" s="1"/>
  <c r="J222" i="2"/>
  <c r="J221" i="2"/>
  <c r="K221" i="2" s="1"/>
  <c r="J220" i="2"/>
  <c r="K220" i="2" s="1"/>
  <c r="J219" i="2"/>
  <c r="K219" i="2" s="1"/>
  <c r="J218" i="2"/>
  <c r="K218" i="2" s="1"/>
  <c r="J217" i="2"/>
  <c r="K217" i="2" s="1"/>
  <c r="J216" i="2"/>
  <c r="K216" i="2" s="1"/>
  <c r="J215" i="2"/>
  <c r="K215" i="2" s="1"/>
  <c r="J214" i="2"/>
  <c r="J213" i="2"/>
  <c r="K213" i="2" s="1"/>
  <c r="J212" i="2"/>
  <c r="K212" i="2" s="1"/>
  <c r="J211" i="2"/>
  <c r="K211" i="2" s="1"/>
  <c r="J207" i="2"/>
  <c r="K207" i="2" s="1"/>
  <c r="J206" i="2"/>
  <c r="K206" i="2" s="1"/>
  <c r="J205" i="2"/>
  <c r="K205" i="2" s="1"/>
  <c r="J204" i="2"/>
  <c r="K204" i="2" s="1"/>
  <c r="J203" i="2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J194" i="2"/>
  <c r="K194" i="2" s="1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J186" i="2"/>
  <c r="K186" i="2" s="1"/>
  <c r="J185" i="2"/>
  <c r="K185" i="2" s="1"/>
  <c r="J184" i="2"/>
  <c r="K184" i="2" s="1"/>
  <c r="J183" i="2"/>
  <c r="K183" i="2" s="1"/>
  <c r="J182" i="2"/>
  <c r="K182" i="2" s="1"/>
  <c r="J178" i="2"/>
  <c r="K178" i="2" s="1"/>
  <c r="J177" i="2"/>
  <c r="K177" i="2" s="1"/>
  <c r="J176" i="2"/>
  <c r="J175" i="2"/>
  <c r="K175" i="2" s="1"/>
  <c r="J174" i="2"/>
  <c r="K174" i="2" s="1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J167" i="2"/>
  <c r="K167" i="2" s="1"/>
  <c r="J166" i="2"/>
  <c r="K166" i="2" s="1"/>
  <c r="J165" i="2"/>
  <c r="K165" i="2" s="1"/>
  <c r="J164" i="2"/>
  <c r="K164" i="2" s="1"/>
  <c r="J163" i="2"/>
  <c r="K163" i="2" s="1"/>
  <c r="J162" i="2"/>
  <c r="K162" i="2" s="1"/>
  <c r="J161" i="2"/>
  <c r="K161" i="2" s="1"/>
  <c r="J160" i="2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K154" i="2" s="1"/>
  <c r="J153" i="2"/>
  <c r="K153" i="2" s="1"/>
  <c r="J149" i="2"/>
  <c r="J148" i="2"/>
  <c r="K148" i="2" s="1"/>
  <c r="J147" i="2"/>
  <c r="K147" i="2" s="1"/>
  <c r="J146" i="2"/>
  <c r="K146" i="2" s="1"/>
  <c r="J145" i="2"/>
  <c r="K145" i="2" s="1"/>
  <c r="J144" i="2"/>
  <c r="K144" i="2" s="1"/>
  <c r="J143" i="2"/>
  <c r="K143" i="2" s="1"/>
  <c r="J142" i="2"/>
  <c r="K142" i="2" s="1"/>
  <c r="J141" i="2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6" i="2"/>
  <c r="K126" i="2" s="1"/>
  <c r="J125" i="2"/>
  <c r="J124" i="2"/>
  <c r="K124" i="2" s="1"/>
  <c r="J120" i="2"/>
  <c r="K120" i="2" s="1"/>
  <c r="J119" i="2"/>
  <c r="K119" i="2" s="1"/>
  <c r="J118" i="2"/>
  <c r="K118" i="2" s="1"/>
  <c r="J117" i="2"/>
  <c r="K117" i="2" s="1"/>
  <c r="J116" i="2"/>
  <c r="K116" i="2" s="1"/>
  <c r="J115" i="2"/>
  <c r="K115" i="2" s="1"/>
  <c r="J114" i="2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J105" i="2"/>
  <c r="K105" i="2" s="1"/>
  <c r="J104" i="2"/>
  <c r="K104" i="2" s="1"/>
  <c r="J103" i="2"/>
  <c r="K103" i="2" s="1"/>
  <c r="J102" i="2"/>
  <c r="K102" i="2" s="1"/>
  <c r="J101" i="2"/>
  <c r="K101" i="2" s="1"/>
  <c r="J100" i="2"/>
  <c r="K100" i="2" s="1"/>
  <c r="J99" i="2"/>
  <c r="K99" i="2" s="1"/>
  <c r="J98" i="2"/>
  <c r="J97" i="2"/>
  <c r="K97" i="2" s="1"/>
  <c r="J96" i="2"/>
  <c r="K96" i="2" s="1"/>
  <c r="J95" i="2"/>
  <c r="K95" i="2" s="1"/>
  <c r="J91" i="2"/>
  <c r="K91" i="2" s="1"/>
  <c r="J90" i="2"/>
  <c r="K90" i="2" s="1"/>
  <c r="J89" i="2"/>
  <c r="K89" i="2" s="1"/>
  <c r="J88" i="2"/>
  <c r="K88" i="2" s="1"/>
  <c r="J87" i="2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80" i="2"/>
  <c r="K80" i="2" s="1"/>
  <c r="J79" i="2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1" i="2"/>
  <c r="J70" i="2"/>
  <c r="K70" i="2" s="1"/>
  <c r="J69" i="2"/>
  <c r="K69" i="2" s="1"/>
  <c r="J68" i="2"/>
  <c r="K68" i="2" s="1"/>
  <c r="J67" i="2"/>
  <c r="K67" i="2" s="1"/>
  <c r="J66" i="2"/>
  <c r="K66" i="2" s="1"/>
  <c r="J62" i="2"/>
  <c r="K62" i="2" s="1"/>
  <c r="J61" i="2"/>
  <c r="K61" i="2" s="1"/>
  <c r="J60" i="2"/>
  <c r="J59" i="2"/>
  <c r="K59" i="2" s="1"/>
  <c r="J58" i="2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J43" i="2"/>
  <c r="K43" i="2" s="1"/>
  <c r="J42" i="2"/>
  <c r="K42" i="2" s="1"/>
  <c r="J41" i="2"/>
  <c r="K41" i="2" s="1"/>
  <c r="J40" i="2"/>
  <c r="K40" i="2" s="1"/>
  <c r="J39" i="2"/>
  <c r="K39" i="2" s="1"/>
  <c r="J38" i="2"/>
  <c r="K38" i="2" s="1"/>
  <c r="J37" i="2"/>
  <c r="K37" i="2" s="1"/>
  <c r="J33" i="2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J8" i="2"/>
  <c r="K8" i="2" s="1"/>
  <c r="D29" i="1" l="1"/>
  <c r="A4" i="1" l="1"/>
  <c r="A2" i="1"/>
  <c r="A3" i="1"/>
  <c r="A4" i="2" l="1"/>
  <c r="A3" i="2"/>
  <c r="A2" i="2"/>
  <c r="N294" i="2" l="1"/>
  <c r="B294" i="2"/>
  <c r="N293" i="2"/>
  <c r="B293" i="2"/>
  <c r="N292" i="2"/>
  <c r="B292" i="2"/>
  <c r="N291" i="2"/>
  <c r="B291" i="2"/>
  <c r="N290" i="2"/>
  <c r="B290" i="2"/>
  <c r="N289" i="2"/>
  <c r="B289" i="2"/>
  <c r="N288" i="2"/>
  <c r="B288" i="2"/>
  <c r="N287" i="2"/>
  <c r="B287" i="2"/>
  <c r="N286" i="2"/>
  <c r="B286" i="2"/>
  <c r="N285" i="2"/>
  <c r="B285" i="2"/>
  <c r="N284" i="2"/>
  <c r="B284" i="2"/>
  <c r="N283" i="2"/>
  <c r="B283" i="2"/>
  <c r="N282" i="2"/>
  <c r="B282" i="2"/>
  <c r="N281" i="2"/>
  <c r="B281" i="2"/>
  <c r="N280" i="2"/>
  <c r="B280" i="2"/>
  <c r="N279" i="2"/>
  <c r="B279" i="2"/>
  <c r="N278" i="2"/>
  <c r="B278" i="2"/>
  <c r="N277" i="2"/>
  <c r="B277" i="2"/>
  <c r="N276" i="2"/>
  <c r="B276" i="2"/>
  <c r="N275" i="2"/>
  <c r="B275" i="2"/>
  <c r="N274" i="2"/>
  <c r="B274" i="2"/>
  <c r="N273" i="2"/>
  <c r="B273" i="2"/>
  <c r="N272" i="2"/>
  <c r="B272" i="2"/>
  <c r="N271" i="2"/>
  <c r="B271" i="2"/>
  <c r="N270" i="2"/>
  <c r="B270" i="2"/>
  <c r="N269" i="2"/>
  <c r="B269" i="2"/>
  <c r="N265" i="2"/>
  <c r="B265" i="2"/>
  <c r="N264" i="2"/>
  <c r="B264" i="2"/>
  <c r="N263" i="2"/>
  <c r="B263" i="2"/>
  <c r="N262" i="2"/>
  <c r="B262" i="2"/>
  <c r="N261" i="2"/>
  <c r="B261" i="2"/>
  <c r="N260" i="2"/>
  <c r="B260" i="2"/>
  <c r="N259" i="2"/>
  <c r="B259" i="2"/>
  <c r="N258" i="2"/>
  <c r="B258" i="2"/>
  <c r="N257" i="2"/>
  <c r="B257" i="2"/>
  <c r="N256" i="2"/>
  <c r="B256" i="2"/>
  <c r="N255" i="2"/>
  <c r="B255" i="2"/>
  <c r="N254" i="2"/>
  <c r="B254" i="2"/>
  <c r="N253" i="2"/>
  <c r="B253" i="2"/>
  <c r="N252" i="2"/>
  <c r="B252" i="2"/>
  <c r="N251" i="2"/>
  <c r="B251" i="2"/>
  <c r="N250" i="2"/>
  <c r="B250" i="2"/>
  <c r="N249" i="2"/>
  <c r="B249" i="2"/>
  <c r="N248" i="2"/>
  <c r="B248" i="2"/>
  <c r="N247" i="2"/>
  <c r="B247" i="2"/>
  <c r="N246" i="2"/>
  <c r="B246" i="2"/>
  <c r="N245" i="2"/>
  <c r="B245" i="2"/>
  <c r="N244" i="2"/>
  <c r="B244" i="2"/>
  <c r="N243" i="2"/>
  <c r="B243" i="2"/>
  <c r="N242" i="2"/>
  <c r="B242" i="2"/>
  <c r="N241" i="2"/>
  <c r="B241" i="2"/>
  <c r="N240" i="2"/>
  <c r="J266" i="2"/>
  <c r="B240" i="2"/>
  <c r="N236" i="2"/>
  <c r="B236" i="2"/>
  <c r="N235" i="2"/>
  <c r="B235" i="2"/>
  <c r="N234" i="2"/>
  <c r="B234" i="2"/>
  <c r="N233" i="2"/>
  <c r="B233" i="2"/>
  <c r="N232" i="2"/>
  <c r="B232" i="2"/>
  <c r="N231" i="2"/>
  <c r="B231" i="2"/>
  <c r="N230" i="2"/>
  <c r="B230" i="2"/>
  <c r="N229" i="2"/>
  <c r="B229" i="2"/>
  <c r="N228" i="2"/>
  <c r="B228" i="2"/>
  <c r="N227" i="2"/>
  <c r="B227" i="2"/>
  <c r="N226" i="2"/>
  <c r="B226" i="2"/>
  <c r="N225" i="2"/>
  <c r="B225" i="2"/>
  <c r="N224" i="2"/>
  <c r="B224" i="2"/>
  <c r="N223" i="2"/>
  <c r="B223" i="2"/>
  <c r="N222" i="2"/>
  <c r="B222" i="2"/>
  <c r="N221" i="2"/>
  <c r="B221" i="2"/>
  <c r="N220" i="2"/>
  <c r="B220" i="2"/>
  <c r="N219" i="2"/>
  <c r="B219" i="2"/>
  <c r="N218" i="2"/>
  <c r="B218" i="2"/>
  <c r="N217" i="2"/>
  <c r="B217" i="2"/>
  <c r="N216" i="2"/>
  <c r="B216" i="2"/>
  <c r="N215" i="2"/>
  <c r="B215" i="2"/>
  <c r="N214" i="2"/>
  <c r="B214" i="2"/>
  <c r="N213" i="2"/>
  <c r="B213" i="2"/>
  <c r="N212" i="2"/>
  <c r="B212" i="2"/>
  <c r="N211" i="2"/>
  <c r="J237" i="2"/>
  <c r="B211" i="2"/>
  <c r="N207" i="2"/>
  <c r="B207" i="2"/>
  <c r="N206" i="2"/>
  <c r="B206" i="2"/>
  <c r="N205" i="2"/>
  <c r="B205" i="2"/>
  <c r="N204" i="2"/>
  <c r="B204" i="2"/>
  <c r="N203" i="2"/>
  <c r="B203" i="2"/>
  <c r="N202" i="2"/>
  <c r="B202" i="2"/>
  <c r="N201" i="2"/>
  <c r="B201" i="2"/>
  <c r="N200" i="2"/>
  <c r="B200" i="2"/>
  <c r="N199" i="2"/>
  <c r="B199" i="2"/>
  <c r="N198" i="2"/>
  <c r="B198" i="2"/>
  <c r="N197" i="2"/>
  <c r="B197" i="2"/>
  <c r="N196" i="2"/>
  <c r="B196" i="2"/>
  <c r="N195" i="2"/>
  <c r="B195" i="2"/>
  <c r="N194" i="2"/>
  <c r="B194" i="2"/>
  <c r="N193" i="2"/>
  <c r="B193" i="2"/>
  <c r="N192" i="2"/>
  <c r="B192" i="2"/>
  <c r="N191" i="2"/>
  <c r="B191" i="2"/>
  <c r="N190" i="2"/>
  <c r="B190" i="2"/>
  <c r="N189" i="2"/>
  <c r="B189" i="2"/>
  <c r="N188" i="2"/>
  <c r="B188" i="2"/>
  <c r="N187" i="2"/>
  <c r="B187" i="2"/>
  <c r="N186" i="2"/>
  <c r="B186" i="2"/>
  <c r="N185" i="2"/>
  <c r="B185" i="2"/>
  <c r="N184" i="2"/>
  <c r="B184" i="2"/>
  <c r="N183" i="2"/>
  <c r="B183" i="2"/>
  <c r="N182" i="2"/>
  <c r="J208" i="2"/>
  <c r="B182" i="2"/>
  <c r="N178" i="2"/>
  <c r="B178" i="2"/>
  <c r="N177" i="2"/>
  <c r="B177" i="2"/>
  <c r="N176" i="2"/>
  <c r="B176" i="2"/>
  <c r="N175" i="2"/>
  <c r="B175" i="2"/>
  <c r="N174" i="2"/>
  <c r="B174" i="2"/>
  <c r="N173" i="2"/>
  <c r="B173" i="2"/>
  <c r="N172" i="2"/>
  <c r="B172" i="2"/>
  <c r="N171" i="2"/>
  <c r="B171" i="2"/>
  <c r="N170" i="2"/>
  <c r="B170" i="2"/>
  <c r="N169" i="2"/>
  <c r="B169" i="2"/>
  <c r="N168" i="2"/>
  <c r="B168" i="2"/>
  <c r="N167" i="2"/>
  <c r="B167" i="2"/>
  <c r="N166" i="2"/>
  <c r="B166" i="2"/>
  <c r="N165" i="2"/>
  <c r="B165" i="2"/>
  <c r="N164" i="2"/>
  <c r="B164" i="2"/>
  <c r="N163" i="2"/>
  <c r="B163" i="2"/>
  <c r="N162" i="2"/>
  <c r="B162" i="2"/>
  <c r="N161" i="2"/>
  <c r="B161" i="2"/>
  <c r="N160" i="2"/>
  <c r="B160" i="2"/>
  <c r="N159" i="2"/>
  <c r="B159" i="2"/>
  <c r="N158" i="2"/>
  <c r="B158" i="2"/>
  <c r="N157" i="2"/>
  <c r="B157" i="2"/>
  <c r="N156" i="2"/>
  <c r="B156" i="2"/>
  <c r="N155" i="2"/>
  <c r="B155" i="2"/>
  <c r="N154" i="2"/>
  <c r="B154" i="2"/>
  <c r="N153" i="2"/>
  <c r="B153" i="2"/>
  <c r="N149" i="2"/>
  <c r="B149" i="2"/>
  <c r="N148" i="2"/>
  <c r="B148" i="2"/>
  <c r="N147" i="2"/>
  <c r="B147" i="2"/>
  <c r="N146" i="2"/>
  <c r="B146" i="2"/>
  <c r="N145" i="2"/>
  <c r="B145" i="2"/>
  <c r="N144" i="2"/>
  <c r="B144" i="2"/>
  <c r="N143" i="2"/>
  <c r="B143" i="2"/>
  <c r="N142" i="2"/>
  <c r="B142" i="2"/>
  <c r="N141" i="2"/>
  <c r="B141" i="2"/>
  <c r="N140" i="2"/>
  <c r="B140" i="2"/>
  <c r="N139" i="2"/>
  <c r="B139" i="2"/>
  <c r="N138" i="2"/>
  <c r="B138" i="2"/>
  <c r="N137" i="2"/>
  <c r="B137" i="2"/>
  <c r="N136" i="2"/>
  <c r="B136" i="2"/>
  <c r="N135" i="2"/>
  <c r="B135" i="2"/>
  <c r="N134" i="2"/>
  <c r="B134" i="2"/>
  <c r="N133" i="2"/>
  <c r="B133" i="2"/>
  <c r="N132" i="2"/>
  <c r="B132" i="2"/>
  <c r="N131" i="2"/>
  <c r="B131" i="2"/>
  <c r="N130" i="2"/>
  <c r="B130" i="2"/>
  <c r="N129" i="2"/>
  <c r="B129" i="2"/>
  <c r="N128" i="2"/>
  <c r="B128" i="2"/>
  <c r="N127" i="2"/>
  <c r="B127" i="2"/>
  <c r="N126" i="2"/>
  <c r="B126" i="2"/>
  <c r="N125" i="2"/>
  <c r="B125" i="2"/>
  <c r="N124" i="2"/>
  <c r="J150" i="2"/>
  <c r="B124" i="2"/>
  <c r="N120" i="2"/>
  <c r="B120" i="2"/>
  <c r="N119" i="2"/>
  <c r="B119" i="2"/>
  <c r="N118" i="2"/>
  <c r="B118" i="2"/>
  <c r="N117" i="2"/>
  <c r="B117" i="2"/>
  <c r="N116" i="2"/>
  <c r="B116" i="2"/>
  <c r="N115" i="2"/>
  <c r="B115" i="2"/>
  <c r="N114" i="2"/>
  <c r="B114" i="2"/>
  <c r="N113" i="2"/>
  <c r="B113" i="2"/>
  <c r="N112" i="2"/>
  <c r="B112" i="2"/>
  <c r="N111" i="2"/>
  <c r="B111" i="2"/>
  <c r="N110" i="2"/>
  <c r="B110" i="2"/>
  <c r="N109" i="2"/>
  <c r="B109" i="2"/>
  <c r="N108" i="2"/>
  <c r="B108" i="2"/>
  <c r="N107" i="2"/>
  <c r="B107" i="2"/>
  <c r="N106" i="2"/>
  <c r="B106" i="2"/>
  <c r="N105" i="2"/>
  <c r="B105" i="2"/>
  <c r="N104" i="2"/>
  <c r="B104" i="2"/>
  <c r="N103" i="2"/>
  <c r="B103" i="2"/>
  <c r="N102" i="2"/>
  <c r="B102" i="2"/>
  <c r="N101" i="2"/>
  <c r="B101" i="2"/>
  <c r="N100" i="2"/>
  <c r="B100" i="2"/>
  <c r="N99" i="2"/>
  <c r="B99" i="2"/>
  <c r="N98" i="2"/>
  <c r="B98" i="2"/>
  <c r="N97" i="2"/>
  <c r="B97" i="2"/>
  <c r="N96" i="2"/>
  <c r="B96" i="2"/>
  <c r="N95" i="2"/>
  <c r="J121" i="2"/>
  <c r="B95" i="2"/>
  <c r="N91" i="2"/>
  <c r="B91" i="2"/>
  <c r="N90" i="2"/>
  <c r="B90" i="2"/>
  <c r="N89" i="2"/>
  <c r="B89" i="2"/>
  <c r="N88" i="2"/>
  <c r="B88" i="2"/>
  <c r="N87" i="2"/>
  <c r="B87" i="2"/>
  <c r="N86" i="2"/>
  <c r="B86" i="2"/>
  <c r="N85" i="2"/>
  <c r="B85" i="2"/>
  <c r="N84" i="2"/>
  <c r="B84" i="2"/>
  <c r="N83" i="2"/>
  <c r="B83" i="2"/>
  <c r="N82" i="2"/>
  <c r="B82" i="2"/>
  <c r="N81" i="2"/>
  <c r="B81" i="2"/>
  <c r="N80" i="2"/>
  <c r="B80" i="2"/>
  <c r="N79" i="2"/>
  <c r="B79" i="2"/>
  <c r="N78" i="2"/>
  <c r="B78" i="2"/>
  <c r="N77" i="2"/>
  <c r="B77" i="2"/>
  <c r="N76" i="2"/>
  <c r="B76" i="2"/>
  <c r="N75" i="2"/>
  <c r="B75" i="2"/>
  <c r="N74" i="2"/>
  <c r="B74" i="2"/>
  <c r="N73" i="2"/>
  <c r="B73" i="2"/>
  <c r="N72" i="2"/>
  <c r="B72" i="2"/>
  <c r="N71" i="2"/>
  <c r="B71" i="2"/>
  <c r="N70" i="2"/>
  <c r="B70" i="2"/>
  <c r="N69" i="2"/>
  <c r="B69" i="2"/>
  <c r="N68" i="2"/>
  <c r="B68" i="2"/>
  <c r="N67" i="2"/>
  <c r="B67" i="2"/>
  <c r="N66" i="2"/>
  <c r="J92" i="2"/>
  <c r="B66" i="2"/>
  <c r="N62" i="2"/>
  <c r="B62" i="2"/>
  <c r="N61" i="2"/>
  <c r="B61" i="2"/>
  <c r="N60" i="2"/>
  <c r="B60" i="2"/>
  <c r="N59" i="2"/>
  <c r="B59" i="2"/>
  <c r="N58" i="2"/>
  <c r="B58" i="2"/>
  <c r="N57" i="2"/>
  <c r="B57" i="2"/>
  <c r="N56" i="2"/>
  <c r="B56" i="2"/>
  <c r="N55" i="2"/>
  <c r="B55" i="2"/>
  <c r="N54" i="2"/>
  <c r="B54" i="2"/>
  <c r="N53" i="2"/>
  <c r="B53" i="2"/>
  <c r="N52" i="2"/>
  <c r="B52" i="2"/>
  <c r="N51" i="2"/>
  <c r="B51" i="2"/>
  <c r="N50" i="2"/>
  <c r="B50" i="2"/>
  <c r="N49" i="2"/>
  <c r="B49" i="2"/>
  <c r="N48" i="2"/>
  <c r="B48" i="2"/>
  <c r="N47" i="2"/>
  <c r="B47" i="2"/>
  <c r="N46" i="2"/>
  <c r="B46" i="2"/>
  <c r="N45" i="2"/>
  <c r="B45" i="2"/>
  <c r="N44" i="2"/>
  <c r="B44" i="2"/>
  <c r="N43" i="2"/>
  <c r="B43" i="2"/>
  <c r="N42" i="2"/>
  <c r="B42" i="2"/>
  <c r="N41" i="2"/>
  <c r="B41" i="2"/>
  <c r="N40" i="2"/>
  <c r="B40" i="2"/>
  <c r="N39" i="2"/>
  <c r="B39" i="2"/>
  <c r="N38" i="2"/>
  <c r="B38" i="2"/>
  <c r="N37" i="2"/>
  <c r="B37" i="2"/>
  <c r="N15" i="2"/>
  <c r="B15" i="2"/>
  <c r="N16" i="2"/>
  <c r="B16" i="2"/>
  <c r="N17" i="2"/>
  <c r="B17" i="2"/>
  <c r="N18" i="2"/>
  <c r="B18" i="2"/>
  <c r="N19" i="2"/>
  <c r="B19" i="2"/>
  <c r="N20" i="2"/>
  <c r="B20" i="2"/>
  <c r="N21" i="2"/>
  <c r="B21" i="2"/>
  <c r="N33" i="2"/>
  <c r="N32" i="2"/>
  <c r="N31" i="2"/>
  <c r="N30" i="2"/>
  <c r="N29" i="2"/>
  <c r="N28" i="2"/>
  <c r="N27" i="2"/>
  <c r="N26" i="2"/>
  <c r="N25" i="2"/>
  <c r="N24" i="2"/>
  <c r="N23" i="2"/>
  <c r="N22" i="2"/>
  <c r="N14" i="2"/>
  <c r="N13" i="2"/>
  <c r="N12" i="2"/>
  <c r="N11" i="2"/>
  <c r="N10" i="2"/>
  <c r="N9" i="2"/>
  <c r="B33" i="2"/>
  <c r="B32" i="2"/>
  <c r="B31" i="2"/>
  <c r="B30" i="2"/>
  <c r="B29" i="2"/>
  <c r="B28" i="2"/>
  <c r="B27" i="2"/>
  <c r="B26" i="2"/>
  <c r="B25" i="2"/>
  <c r="B24" i="2"/>
  <c r="B23" i="2"/>
  <c r="B22" i="2"/>
  <c r="B14" i="2"/>
  <c r="B13" i="2"/>
  <c r="B12" i="2"/>
  <c r="B11" i="2"/>
  <c r="B10" i="2"/>
  <c r="B9" i="2"/>
  <c r="L1" i="2"/>
  <c r="M2" i="2"/>
  <c r="J5" i="2"/>
  <c r="J4" i="2"/>
  <c r="J3" i="2"/>
  <c r="F4" i="2"/>
  <c r="F3" i="2"/>
  <c r="O253" i="2" s="1"/>
  <c r="P253" i="2" s="1"/>
  <c r="N8" i="2"/>
  <c r="B8" i="2"/>
  <c r="J63" i="2" l="1"/>
  <c r="O77" i="2"/>
  <c r="P77" i="2" s="1"/>
  <c r="O47" i="2"/>
  <c r="O97" i="2"/>
  <c r="P97" i="2" s="1"/>
  <c r="O125" i="2"/>
  <c r="P125" i="2" s="1"/>
  <c r="O145" i="2"/>
  <c r="P145" i="2" s="1"/>
  <c r="O196" i="2"/>
  <c r="P196" i="2" s="1"/>
  <c r="O246" i="2"/>
  <c r="P246" i="2" s="1"/>
  <c r="O255" i="2"/>
  <c r="P255" i="2" s="1"/>
  <c r="O50" i="2"/>
  <c r="P50" i="2" s="1"/>
  <c r="O90" i="2"/>
  <c r="O113" i="2"/>
  <c r="P113" i="2" s="1"/>
  <c r="O242" i="2"/>
  <c r="P242" i="2" s="1"/>
  <c r="O39" i="2"/>
  <c r="P39" i="2" s="1"/>
  <c r="O82" i="2"/>
  <c r="P82" i="2" s="1"/>
  <c r="O86" i="2"/>
  <c r="P86" i="2" s="1"/>
  <c r="O204" i="2"/>
  <c r="P204" i="2" s="1"/>
  <c r="O59" i="2"/>
  <c r="P59" i="2" s="1"/>
  <c r="O67" i="2"/>
  <c r="P67" i="2" s="1"/>
  <c r="O69" i="2"/>
  <c r="P69" i="2" s="1"/>
  <c r="O78" i="2"/>
  <c r="P78" i="2" s="1"/>
  <c r="O109" i="2"/>
  <c r="P109" i="2" s="1"/>
  <c r="O116" i="2"/>
  <c r="P116" i="2" s="1"/>
  <c r="O130" i="2"/>
  <c r="P130" i="2" s="1"/>
  <c r="O137" i="2"/>
  <c r="P137" i="2" s="1"/>
  <c r="O193" i="2"/>
  <c r="P193" i="2" s="1"/>
  <c r="O211" i="2"/>
  <c r="O213" i="2"/>
  <c r="P213" i="2" s="1"/>
  <c r="O233" i="2"/>
  <c r="P233" i="2" s="1"/>
  <c r="O292" i="2"/>
  <c r="P292" i="2" s="1"/>
  <c r="O259" i="2"/>
  <c r="P259" i="2" s="1"/>
  <c r="O117" i="2"/>
  <c r="P117" i="2" s="1"/>
  <c r="O138" i="2"/>
  <c r="P138" i="2" s="1"/>
  <c r="O228" i="2"/>
  <c r="P228" i="2" s="1"/>
  <c r="O257" i="2"/>
  <c r="P257" i="2" s="1"/>
  <c r="O100" i="2"/>
  <c r="P100" i="2" s="1"/>
  <c r="O185" i="2"/>
  <c r="P185" i="2" s="1"/>
  <c r="O200" i="2"/>
  <c r="P200" i="2" s="1"/>
  <c r="O84" i="2"/>
  <c r="P84" i="2" s="1"/>
  <c r="O141" i="2"/>
  <c r="P141" i="2" s="1"/>
  <c r="O189" i="2"/>
  <c r="P189" i="2" s="1"/>
  <c r="O42" i="2"/>
  <c r="P42" i="2" s="1"/>
  <c r="O55" i="2"/>
  <c r="P55" i="2" s="1"/>
  <c r="O105" i="2"/>
  <c r="P105" i="2" s="1"/>
  <c r="O177" i="2"/>
  <c r="P177" i="2" s="1"/>
  <c r="O197" i="2"/>
  <c r="P197" i="2" s="1"/>
  <c r="O284" i="2"/>
  <c r="P284" i="2" s="1"/>
  <c r="O133" i="2"/>
  <c r="P133" i="2" s="1"/>
  <c r="O146" i="2"/>
  <c r="P146" i="2" s="1"/>
  <c r="O184" i="2"/>
  <c r="P184" i="2" s="1"/>
  <c r="O201" i="2"/>
  <c r="P201" i="2" s="1"/>
  <c r="O216" i="2"/>
  <c r="P216" i="2" s="1"/>
  <c r="O218" i="2"/>
  <c r="P218" i="2" s="1"/>
  <c r="O229" i="2"/>
  <c r="P229" i="2" s="1"/>
  <c r="O236" i="2"/>
  <c r="P236" i="2" s="1"/>
  <c r="O241" i="2"/>
  <c r="P241" i="2" s="1"/>
  <c r="O243" i="2"/>
  <c r="P243" i="2" s="1"/>
  <c r="O269" i="2"/>
  <c r="P269" i="2" s="1"/>
  <c r="O51" i="2"/>
  <c r="P51" i="2" s="1"/>
  <c r="O58" i="2"/>
  <c r="P58" i="2" s="1"/>
  <c r="O72" i="2"/>
  <c r="P72" i="2" s="1"/>
  <c r="O101" i="2"/>
  <c r="P101" i="2" s="1"/>
  <c r="O108" i="2"/>
  <c r="P108" i="2" s="1"/>
  <c r="O129" i="2"/>
  <c r="P129" i="2" s="1"/>
  <c r="O188" i="2"/>
  <c r="P188" i="2" s="1"/>
  <c r="O205" i="2"/>
  <c r="P205" i="2" s="1"/>
  <c r="O225" i="2"/>
  <c r="P225" i="2" s="1"/>
  <c r="O250" i="2"/>
  <c r="P250" i="2" s="1"/>
  <c r="O274" i="2"/>
  <c r="P274" i="2" s="1"/>
  <c r="O192" i="2"/>
  <c r="P192" i="2" s="1"/>
  <c r="O221" i="2"/>
  <c r="P221" i="2" s="1"/>
  <c r="O43" i="2"/>
  <c r="P43" i="2" s="1"/>
  <c r="O41" i="2"/>
  <c r="P41" i="2" s="1"/>
  <c r="O44" i="2"/>
  <c r="P44" i="2" s="1"/>
  <c r="P47" i="2"/>
  <c r="O49" i="2"/>
  <c r="P49" i="2" s="1"/>
  <c r="O52" i="2"/>
  <c r="P52" i="2" s="1"/>
  <c r="O57" i="2"/>
  <c r="P57" i="2" s="1"/>
  <c r="O60" i="2"/>
  <c r="P60" i="2" s="1"/>
  <c r="O68" i="2"/>
  <c r="P68" i="2" s="1"/>
  <c r="O73" i="2"/>
  <c r="P73" i="2" s="1"/>
  <c r="O83" i="2"/>
  <c r="P83" i="2" s="1"/>
  <c r="O91" i="2"/>
  <c r="P91" i="2" s="1"/>
  <c r="O99" i="2"/>
  <c r="P99" i="2" s="1"/>
  <c r="O102" i="2"/>
  <c r="P102" i="2" s="1"/>
  <c r="O107" i="2"/>
  <c r="P107" i="2" s="1"/>
  <c r="O110" i="2"/>
  <c r="P110" i="2" s="1"/>
  <c r="O115" i="2"/>
  <c r="P115" i="2" s="1"/>
  <c r="O118" i="2"/>
  <c r="P118" i="2" s="1"/>
  <c r="O155" i="2"/>
  <c r="P155" i="2" s="1"/>
  <c r="O163" i="2"/>
  <c r="P163" i="2" s="1"/>
  <c r="O171" i="2"/>
  <c r="P171" i="2" s="1"/>
  <c r="O182" i="2"/>
  <c r="P182" i="2" s="1"/>
  <c r="O190" i="2"/>
  <c r="P190" i="2" s="1"/>
  <c r="O198" i="2"/>
  <c r="P198" i="2" s="1"/>
  <c r="O206" i="2"/>
  <c r="P206" i="2" s="1"/>
  <c r="O212" i="2"/>
  <c r="P212" i="2" s="1"/>
  <c r="O217" i="2"/>
  <c r="P217" i="2" s="1"/>
  <c r="O222" i="2"/>
  <c r="P222" i="2" s="1"/>
  <c r="O227" i="2"/>
  <c r="P227" i="2" s="1"/>
  <c r="O230" i="2"/>
  <c r="P230" i="2" s="1"/>
  <c r="O235" i="2"/>
  <c r="P235" i="2" s="1"/>
  <c r="O252" i="2"/>
  <c r="P252" i="2" s="1"/>
  <c r="O261" i="2"/>
  <c r="P261" i="2" s="1"/>
  <c r="O279" i="2"/>
  <c r="P279" i="2" s="1"/>
  <c r="O281" i="2"/>
  <c r="P281" i="2" s="1"/>
  <c r="O286" i="2"/>
  <c r="P286" i="2" s="1"/>
  <c r="O38" i="2"/>
  <c r="P38" i="2" s="1"/>
  <c r="O46" i="2"/>
  <c r="P46" i="2" s="1"/>
  <c r="O54" i="2"/>
  <c r="P54" i="2" s="1"/>
  <c r="O62" i="2"/>
  <c r="P62" i="2" s="1"/>
  <c r="O70" i="2"/>
  <c r="P70" i="2" s="1"/>
  <c r="O75" i="2"/>
  <c r="P75" i="2" s="1"/>
  <c r="O80" i="2"/>
  <c r="P80" i="2" s="1"/>
  <c r="O88" i="2"/>
  <c r="P88" i="2" s="1"/>
  <c r="O96" i="2"/>
  <c r="P96" i="2" s="1"/>
  <c r="O104" i="2"/>
  <c r="P104" i="2" s="1"/>
  <c r="O112" i="2"/>
  <c r="P112" i="2" s="1"/>
  <c r="O120" i="2"/>
  <c r="P120" i="2" s="1"/>
  <c r="O126" i="2"/>
  <c r="P126" i="2" s="1"/>
  <c r="O134" i="2"/>
  <c r="P134" i="2" s="1"/>
  <c r="O142" i="2"/>
  <c r="P142" i="2" s="1"/>
  <c r="O176" i="2"/>
  <c r="P176" i="2" s="1"/>
  <c r="O219" i="2"/>
  <c r="P219" i="2" s="1"/>
  <c r="O224" i="2"/>
  <c r="P224" i="2" s="1"/>
  <c r="O232" i="2"/>
  <c r="P232" i="2" s="1"/>
  <c r="O245" i="2"/>
  <c r="P245" i="2" s="1"/>
  <c r="O247" i="2"/>
  <c r="P247" i="2" s="1"/>
  <c r="O254" i="2"/>
  <c r="P254" i="2" s="1"/>
  <c r="O263" i="2"/>
  <c r="P263" i="2" s="1"/>
  <c r="O276" i="2"/>
  <c r="P276" i="2" s="1"/>
  <c r="O291" i="2"/>
  <c r="P291" i="2" s="1"/>
  <c r="O293" i="2"/>
  <c r="P293" i="2" s="1"/>
  <c r="O85" i="2"/>
  <c r="P85" i="2" s="1"/>
  <c r="O128" i="2"/>
  <c r="P128" i="2" s="1"/>
  <c r="O131" i="2"/>
  <c r="P131" i="2" s="1"/>
  <c r="O136" i="2"/>
  <c r="P136" i="2" s="1"/>
  <c r="O139" i="2"/>
  <c r="P139" i="2" s="1"/>
  <c r="O144" i="2"/>
  <c r="P144" i="2" s="1"/>
  <c r="O147" i="2"/>
  <c r="P147" i="2" s="1"/>
  <c r="O149" i="2"/>
  <c r="P149" i="2" s="1"/>
  <c r="O154" i="2"/>
  <c r="P154" i="2" s="1"/>
  <c r="O157" i="2"/>
  <c r="P157" i="2" s="1"/>
  <c r="O160" i="2"/>
  <c r="P160" i="2" s="1"/>
  <c r="O162" i="2"/>
  <c r="P162" i="2" s="1"/>
  <c r="O165" i="2"/>
  <c r="P165" i="2" s="1"/>
  <c r="O168" i="2"/>
  <c r="P168" i="2" s="1"/>
  <c r="O170" i="2"/>
  <c r="P170" i="2" s="1"/>
  <c r="O173" i="2"/>
  <c r="P173" i="2" s="1"/>
  <c r="O178" i="2"/>
  <c r="P178" i="2" s="1"/>
  <c r="O187" i="2"/>
  <c r="P187" i="2" s="1"/>
  <c r="O195" i="2"/>
  <c r="P195" i="2" s="1"/>
  <c r="O203" i="2"/>
  <c r="P203" i="2" s="1"/>
  <c r="O214" i="2"/>
  <c r="P214" i="2" s="1"/>
  <c r="O240" i="2"/>
  <c r="P240" i="2" s="1"/>
  <c r="O256" i="2"/>
  <c r="P256" i="2" s="1"/>
  <c r="O265" i="2"/>
  <c r="P265" i="2" s="1"/>
  <c r="O271" i="2"/>
  <c r="P271" i="2" s="1"/>
  <c r="O273" i="2"/>
  <c r="P273" i="2" s="1"/>
  <c r="O278" i="2"/>
  <c r="P278" i="2" s="1"/>
  <c r="O288" i="2"/>
  <c r="P288" i="2" s="1"/>
  <c r="O249" i="2"/>
  <c r="P249" i="2" s="1"/>
  <c r="O251" i="2"/>
  <c r="P251" i="2" s="1"/>
  <c r="O258" i="2"/>
  <c r="P258" i="2" s="1"/>
  <c r="O260" i="2"/>
  <c r="P260" i="2" s="1"/>
  <c r="O283" i="2"/>
  <c r="P283" i="2" s="1"/>
  <c r="O285" i="2"/>
  <c r="P285" i="2" s="1"/>
  <c r="O290" i="2"/>
  <c r="P290" i="2" s="1"/>
  <c r="O37" i="2"/>
  <c r="P37" i="2" s="1"/>
  <c r="O40" i="2"/>
  <c r="P40" i="2" s="1"/>
  <c r="O45" i="2"/>
  <c r="P45" i="2" s="1"/>
  <c r="O48" i="2"/>
  <c r="P48" i="2" s="1"/>
  <c r="O53" i="2"/>
  <c r="P53" i="2" s="1"/>
  <c r="O56" i="2"/>
  <c r="P56" i="2" s="1"/>
  <c r="O61" i="2"/>
  <c r="P61" i="2" s="1"/>
  <c r="O74" i="2"/>
  <c r="P74" i="2" s="1"/>
  <c r="O79" i="2"/>
  <c r="P79" i="2" s="1"/>
  <c r="O87" i="2"/>
  <c r="P87" i="2" s="1"/>
  <c r="P90" i="2"/>
  <c r="O95" i="2"/>
  <c r="P95" i="2" s="1"/>
  <c r="O98" i="2"/>
  <c r="P98" i="2" s="1"/>
  <c r="O103" i="2"/>
  <c r="P103" i="2" s="1"/>
  <c r="O106" i="2"/>
  <c r="P106" i="2" s="1"/>
  <c r="O111" i="2"/>
  <c r="P111" i="2" s="1"/>
  <c r="O114" i="2"/>
  <c r="P114" i="2" s="1"/>
  <c r="O119" i="2"/>
  <c r="P119" i="2" s="1"/>
  <c r="O159" i="2"/>
  <c r="P159" i="2" s="1"/>
  <c r="O167" i="2"/>
  <c r="P167" i="2" s="1"/>
  <c r="O175" i="2"/>
  <c r="P175" i="2" s="1"/>
  <c r="O186" i="2"/>
  <c r="P186" i="2" s="1"/>
  <c r="O194" i="2"/>
  <c r="P194" i="2" s="1"/>
  <c r="O202" i="2"/>
  <c r="P202" i="2" s="1"/>
  <c r="P211" i="2"/>
  <c r="O223" i="2"/>
  <c r="P223" i="2" s="1"/>
  <c r="O226" i="2"/>
  <c r="P226" i="2" s="1"/>
  <c r="O231" i="2"/>
  <c r="P231" i="2" s="1"/>
  <c r="O234" i="2"/>
  <c r="P234" i="2" s="1"/>
  <c r="O244" i="2"/>
  <c r="P244" i="2" s="1"/>
  <c r="O270" i="2"/>
  <c r="P270" i="2" s="1"/>
  <c r="O280" i="2"/>
  <c r="P280" i="2" s="1"/>
  <c r="O262" i="2"/>
  <c r="P262" i="2" s="1"/>
  <c r="O264" i="2"/>
  <c r="P264" i="2" s="1"/>
  <c r="O275" i="2"/>
  <c r="P275" i="2" s="1"/>
  <c r="O277" i="2"/>
  <c r="P277" i="2" s="1"/>
  <c r="O282" i="2"/>
  <c r="P282" i="2" s="1"/>
  <c r="O294" i="2"/>
  <c r="P294" i="2" s="1"/>
  <c r="O66" i="2"/>
  <c r="P66" i="2" s="1"/>
  <c r="O71" i="2"/>
  <c r="P71" i="2" s="1"/>
  <c r="O76" i="2"/>
  <c r="P76" i="2" s="1"/>
  <c r="O81" i="2"/>
  <c r="P81" i="2" s="1"/>
  <c r="O89" i="2"/>
  <c r="P89" i="2" s="1"/>
  <c r="O124" i="2"/>
  <c r="P124" i="2" s="1"/>
  <c r="O127" i="2"/>
  <c r="P127" i="2" s="1"/>
  <c r="O132" i="2"/>
  <c r="P132" i="2" s="1"/>
  <c r="O135" i="2"/>
  <c r="P135" i="2" s="1"/>
  <c r="O140" i="2"/>
  <c r="P140" i="2" s="1"/>
  <c r="O143" i="2"/>
  <c r="P143" i="2" s="1"/>
  <c r="O148" i="2"/>
  <c r="P148" i="2" s="1"/>
  <c r="O153" i="2"/>
  <c r="P153" i="2" s="1"/>
  <c r="O156" i="2"/>
  <c r="P156" i="2" s="1"/>
  <c r="O158" i="2"/>
  <c r="P158" i="2" s="1"/>
  <c r="O161" i="2"/>
  <c r="P161" i="2" s="1"/>
  <c r="O164" i="2"/>
  <c r="P164" i="2" s="1"/>
  <c r="O166" i="2"/>
  <c r="P166" i="2" s="1"/>
  <c r="O169" i="2"/>
  <c r="P169" i="2" s="1"/>
  <c r="O172" i="2"/>
  <c r="P172" i="2" s="1"/>
  <c r="O174" i="2"/>
  <c r="P174" i="2" s="1"/>
  <c r="O183" i="2"/>
  <c r="P183" i="2" s="1"/>
  <c r="O191" i="2"/>
  <c r="P191" i="2" s="1"/>
  <c r="O199" i="2"/>
  <c r="P199" i="2" s="1"/>
  <c r="O207" i="2"/>
  <c r="P207" i="2" s="1"/>
  <c r="O215" i="2"/>
  <c r="P215" i="2" s="1"/>
  <c r="O220" i="2"/>
  <c r="P220" i="2" s="1"/>
  <c r="O248" i="2"/>
  <c r="P248" i="2" s="1"/>
  <c r="O272" i="2"/>
  <c r="P272" i="2" s="1"/>
  <c r="O287" i="2"/>
  <c r="P287" i="2" s="1"/>
  <c r="O289" i="2"/>
  <c r="P289" i="2" s="1"/>
  <c r="T16" i="1"/>
  <c r="R20" i="1"/>
  <c r="O14" i="1"/>
  <c r="N18" i="1"/>
  <c r="K16" i="1"/>
  <c r="I19" i="1"/>
  <c r="I15" i="1"/>
  <c r="H18" i="1"/>
  <c r="F21" i="1"/>
  <c r="F17" i="1"/>
  <c r="F13" i="1"/>
  <c r="B20" i="1"/>
  <c r="B16" i="1"/>
  <c r="A21" i="1"/>
  <c r="A13" i="1"/>
  <c r="U18" i="1"/>
  <c r="O17" i="1"/>
  <c r="U21" i="1"/>
  <c r="U17" i="1"/>
  <c r="U13" i="1"/>
  <c r="T15" i="1"/>
  <c r="R19" i="1"/>
  <c r="O19" i="1"/>
  <c r="N17" i="1"/>
  <c r="K21" i="1"/>
  <c r="K13" i="1"/>
  <c r="H17" i="1"/>
  <c r="F12" i="1"/>
  <c r="D18" i="1"/>
  <c r="D14" i="1"/>
  <c r="A20" i="1"/>
  <c r="A12" i="1"/>
  <c r="H15" i="1"/>
  <c r="D17" i="1"/>
  <c r="N20" i="1"/>
  <c r="I16" i="1"/>
  <c r="T17" i="1"/>
  <c r="N19" i="1"/>
  <c r="A14" i="1"/>
  <c r="U12" i="1"/>
  <c r="T14" i="1"/>
  <c r="O16" i="1"/>
  <c r="N16" i="1"/>
  <c r="K18" i="1"/>
  <c r="K12" i="1"/>
  <c r="I18" i="1"/>
  <c r="I14" i="1"/>
  <c r="H16" i="1"/>
  <c r="F20" i="1"/>
  <c r="F16" i="1"/>
  <c r="B19" i="1"/>
  <c r="B15" i="1"/>
  <c r="A19" i="1"/>
  <c r="H20" i="1"/>
  <c r="B21" i="1"/>
  <c r="H19" i="1"/>
  <c r="U20" i="1"/>
  <c r="U16" i="1"/>
  <c r="T21" i="1"/>
  <c r="T13" i="1"/>
  <c r="O21" i="1"/>
  <c r="O13" i="1"/>
  <c r="N15" i="1"/>
  <c r="K15" i="1"/>
  <c r="I13" i="1"/>
  <c r="D21" i="1"/>
  <c r="D13" i="1"/>
  <c r="A18" i="1"/>
  <c r="F18" i="1"/>
  <c r="B17" i="1"/>
  <c r="S19" i="1"/>
  <c r="D15" i="1"/>
  <c r="T20" i="1"/>
  <c r="T12" i="1"/>
  <c r="O18" i="1"/>
  <c r="O12" i="1"/>
  <c r="N14" i="1"/>
  <c r="K20" i="1"/>
  <c r="I21" i="1"/>
  <c r="I17" i="1"/>
  <c r="I12" i="1"/>
  <c r="H14" i="1"/>
  <c r="F19" i="1"/>
  <c r="F15" i="1"/>
  <c r="D12" i="1"/>
  <c r="B18" i="1"/>
  <c r="B14" i="1"/>
  <c r="A17" i="1"/>
  <c r="S20" i="1"/>
  <c r="N12" i="1"/>
  <c r="K14" i="1"/>
  <c r="H12" i="1"/>
  <c r="A15" i="1"/>
  <c r="R21" i="1"/>
  <c r="K19" i="1"/>
  <c r="D19" i="1"/>
  <c r="U19" i="1"/>
  <c r="U15" i="1"/>
  <c r="T19" i="1"/>
  <c r="S21" i="1"/>
  <c r="O15" i="1"/>
  <c r="N21" i="1"/>
  <c r="N13" i="1"/>
  <c r="K17" i="1"/>
  <c r="H21" i="1"/>
  <c r="H13" i="1"/>
  <c r="D20" i="1"/>
  <c r="D16" i="1"/>
  <c r="A16" i="1"/>
  <c r="T18" i="1"/>
  <c r="O20" i="1"/>
  <c r="I20" i="1"/>
  <c r="B13" i="1"/>
  <c r="U14" i="1"/>
  <c r="B12" i="1"/>
  <c r="F14" i="1"/>
  <c r="J295" i="2"/>
  <c r="K295" i="2"/>
  <c r="K266" i="2"/>
  <c r="K237" i="2"/>
  <c r="K208" i="2"/>
  <c r="J179" i="2"/>
  <c r="K179" i="2"/>
  <c r="K150" i="2"/>
  <c r="K121" i="2"/>
  <c r="K92" i="2"/>
  <c r="K63" i="2"/>
  <c r="O15" i="2"/>
  <c r="P15" i="2" s="1"/>
  <c r="O16" i="2"/>
  <c r="P16" i="2" s="1"/>
  <c r="O17" i="2"/>
  <c r="P17" i="2" s="1"/>
  <c r="O18" i="2"/>
  <c r="P18" i="2" s="1"/>
  <c r="O9" i="2"/>
  <c r="P9" i="2" s="1"/>
  <c r="O27" i="2"/>
  <c r="P27" i="2" s="1"/>
  <c r="O33" i="2"/>
  <c r="P33" i="2" s="1"/>
  <c r="O22" i="2"/>
  <c r="P22" i="2" s="1"/>
  <c r="O10" i="2"/>
  <c r="P10" i="2" s="1"/>
  <c r="O29" i="2"/>
  <c r="P29" i="2" s="1"/>
  <c r="O12" i="2"/>
  <c r="P12" i="2" s="1"/>
  <c r="O25" i="2"/>
  <c r="P25" i="2" s="1"/>
  <c r="O19" i="2"/>
  <c r="P19" i="2" s="1"/>
  <c r="O26" i="2"/>
  <c r="P26" i="2" s="1"/>
  <c r="O23" i="2"/>
  <c r="P23" i="2" s="1"/>
  <c r="O30" i="2"/>
  <c r="P30" i="2" s="1"/>
  <c r="O24" i="2"/>
  <c r="P24" i="2" s="1"/>
  <c r="O13" i="2"/>
  <c r="P13" i="2" s="1"/>
  <c r="O32" i="2"/>
  <c r="P32" i="2" s="1"/>
  <c r="O20" i="2"/>
  <c r="P20" i="2" s="1"/>
  <c r="O28" i="2"/>
  <c r="P28" i="2" s="1"/>
  <c r="O11" i="2"/>
  <c r="P11" i="2" s="1"/>
  <c r="O14" i="2"/>
  <c r="P14" i="2" s="1"/>
  <c r="O31" i="2"/>
  <c r="P31" i="2" s="1"/>
  <c r="O21" i="2"/>
  <c r="P21" i="2" s="1"/>
  <c r="O8" i="2"/>
  <c r="P8" i="2" s="1"/>
  <c r="O3" i="2" l="1"/>
  <c r="F29" i="1"/>
  <c r="F28" i="1"/>
  <c r="S17" i="1" l="1"/>
  <c r="R17" i="1"/>
  <c r="S14" i="1"/>
  <c r="R14" i="1"/>
  <c r="S16" i="1"/>
  <c r="R16" i="1"/>
  <c r="S18" i="1"/>
  <c r="R18" i="1"/>
  <c r="S13" i="1"/>
  <c r="R13" i="1"/>
  <c r="S15" i="1"/>
  <c r="R15" i="1"/>
  <c r="V21" i="1"/>
  <c r="V17" i="1"/>
  <c r="V13" i="1"/>
  <c r="P19" i="1"/>
  <c r="Q16" i="1"/>
  <c r="L21" i="1"/>
  <c r="M18" i="1"/>
  <c r="L13" i="1"/>
  <c r="E18" i="1"/>
  <c r="E14" i="1"/>
  <c r="G13" i="1"/>
  <c r="Q21" i="1"/>
  <c r="P16" i="1"/>
  <c r="Q13" i="1"/>
  <c r="L18" i="1"/>
  <c r="M15" i="1"/>
  <c r="J18" i="1"/>
  <c r="J14" i="1"/>
  <c r="G20" i="1"/>
  <c r="G16" i="1"/>
  <c r="C19" i="1"/>
  <c r="C15" i="1"/>
  <c r="J21" i="1"/>
  <c r="G15" i="1"/>
  <c r="C18" i="1"/>
  <c r="C14" i="1"/>
  <c r="E15" i="1"/>
  <c r="J19" i="1"/>
  <c r="G17" i="1"/>
  <c r="V20" i="1"/>
  <c r="V16" i="1"/>
  <c r="P21" i="1"/>
  <c r="Q18" i="1"/>
  <c r="P13" i="1"/>
  <c r="M20" i="1"/>
  <c r="L15" i="1"/>
  <c r="E21" i="1"/>
  <c r="E17" i="1"/>
  <c r="E13" i="1"/>
  <c r="M17" i="1"/>
  <c r="L16" i="1"/>
  <c r="C16" i="1"/>
  <c r="P18" i="1"/>
  <c r="Q15" i="1"/>
  <c r="L20" i="1"/>
  <c r="J17" i="1"/>
  <c r="G19" i="1"/>
  <c r="L19" i="1"/>
  <c r="Q19" i="1"/>
  <c r="M13" i="1"/>
  <c r="V19" i="1"/>
  <c r="V15" i="1"/>
  <c r="Q20" i="1"/>
  <c r="P15" i="1"/>
  <c r="L17" i="1"/>
  <c r="M14" i="1"/>
  <c r="E20" i="1"/>
  <c r="E16" i="1"/>
  <c r="V14" i="1"/>
  <c r="P17" i="1"/>
  <c r="P20" i="1"/>
  <c r="Q17" i="1"/>
  <c r="M19" i="1"/>
  <c r="L14" i="1"/>
  <c r="J20" i="1"/>
  <c r="J16" i="1"/>
  <c r="G18" i="1"/>
  <c r="G14" i="1"/>
  <c r="C21" i="1"/>
  <c r="C17" i="1"/>
  <c r="C13" i="1"/>
  <c r="V18" i="1"/>
  <c r="Q14" i="1"/>
  <c r="M16" i="1"/>
  <c r="E19" i="1"/>
  <c r="M21" i="1"/>
  <c r="G21" i="1"/>
  <c r="P14" i="1"/>
  <c r="J15" i="1"/>
  <c r="C20" i="1"/>
  <c r="M12" i="1"/>
  <c r="L12" i="1"/>
  <c r="E12" i="1"/>
  <c r="G12" i="1"/>
  <c r="J12" i="1"/>
  <c r="J13" i="1"/>
  <c r="P12" i="1"/>
  <c r="Q12" i="1"/>
  <c r="C12" i="1"/>
  <c r="V12" i="1"/>
  <c r="K34" i="2" l="1"/>
  <c r="J34" i="2"/>
  <c r="K35" i="2" l="1"/>
  <c r="K64" i="2" s="1"/>
  <c r="K93" i="2" s="1"/>
  <c r="K122" i="2" s="1"/>
  <c r="K151" i="2" s="1"/>
  <c r="K180" i="2" s="1"/>
  <c r="K209" i="2" s="1"/>
  <c r="K238" i="2" s="1"/>
  <c r="K267" i="2" s="1"/>
  <c r="K296" i="2" s="1"/>
  <c r="S12" i="1"/>
  <c r="S22" i="1" s="1"/>
  <c r="I9" i="1" s="1"/>
  <c r="J35" i="2"/>
  <c r="J64" i="2" s="1"/>
  <c r="J93" i="2" s="1"/>
  <c r="J122" i="2" s="1"/>
  <c r="J151" i="2" s="1"/>
  <c r="J180" i="2" s="1"/>
  <c r="J209" i="2" s="1"/>
  <c r="J238" i="2" s="1"/>
  <c r="J267" i="2" s="1"/>
  <c r="J296" i="2" s="1"/>
  <c r="R12" i="1"/>
  <c r="R22" i="1" s="1"/>
  <c r="M22" i="1" l="1"/>
</calcChain>
</file>

<file path=xl/sharedStrings.xml><?xml version="1.0" encoding="utf-8"?>
<sst xmlns="http://schemas.openxmlformats.org/spreadsheetml/2006/main" count="635" uniqueCount="347">
  <si>
    <t>　　請　　求　　書　　</t>
    <rPh sb="2" eb="3">
      <t>ショウ</t>
    </rPh>
    <rPh sb="5" eb="6">
      <t>モトム</t>
    </rPh>
    <rPh sb="8" eb="9">
      <t>ショ</t>
    </rPh>
    <phoneticPr fontId="6"/>
  </si>
  <si>
    <t>日付</t>
    <rPh sb="0" eb="2">
      <t>ヒヅケ</t>
    </rPh>
    <phoneticPr fontId="6"/>
  </si>
  <si>
    <t>　請　求　者　</t>
    <rPh sb="1" eb="2">
      <t>ショウ</t>
    </rPh>
    <rPh sb="3" eb="4">
      <t>モトム</t>
    </rPh>
    <rPh sb="5" eb="6">
      <t>シャ</t>
    </rPh>
    <phoneticPr fontId="6"/>
  </si>
  <si>
    <t>（取引先コード）</t>
  </si>
  <si>
    <t>　　　　　住所</t>
    <rPh sb="5" eb="7">
      <t>ジュウショ</t>
    </rPh>
    <phoneticPr fontId="6"/>
  </si>
  <si>
    <t>　　　　　名称</t>
    <rPh sb="5" eb="7">
      <t>メイショウ</t>
    </rPh>
    <phoneticPr fontId="6"/>
  </si>
  <si>
    <t>下記の通り、請求致します。</t>
    <rPh sb="0" eb="2">
      <t>カキ</t>
    </rPh>
    <rPh sb="3" eb="4">
      <t>トオ</t>
    </rPh>
    <rPh sb="6" eb="8">
      <t>セイキュウ</t>
    </rPh>
    <rPh sb="8" eb="9">
      <t>イタ</t>
    </rPh>
    <phoneticPr fontId="6"/>
  </si>
  <si>
    <t>印</t>
    <rPh sb="0" eb="1">
      <t>イン</t>
    </rPh>
    <phoneticPr fontId="6"/>
  </si>
  <si>
    <t>　　電話番号</t>
    <rPh sb="2" eb="4">
      <t>デンワ</t>
    </rPh>
    <rPh sb="4" eb="6">
      <t>バンゴウ</t>
    </rPh>
    <phoneticPr fontId="6"/>
  </si>
  <si>
    <t>金額</t>
    <rPh sb="0" eb="2">
      <t>キンガク</t>
    </rPh>
    <phoneticPr fontId="6"/>
  </si>
  <si>
    <t>消費税率10％</t>
    <rPh sb="0" eb="3">
      <t>ショウヒゼイ</t>
    </rPh>
    <rPh sb="3" eb="4">
      <t>リツ</t>
    </rPh>
    <phoneticPr fontId="6"/>
  </si>
  <si>
    <t>月日</t>
    <rPh sb="0" eb="1">
      <t>ツキ</t>
    </rPh>
    <rPh sb="1" eb="2">
      <t>ニチ</t>
    </rPh>
    <phoneticPr fontId="6"/>
  </si>
  <si>
    <t>工種ＣＤ</t>
    <rPh sb="0" eb="1">
      <t>コウ</t>
    </rPh>
    <rPh sb="1" eb="2">
      <t>タネ</t>
    </rPh>
    <phoneticPr fontId="6"/>
  </si>
  <si>
    <t>工種名</t>
    <rPh sb="0" eb="1">
      <t>コウ</t>
    </rPh>
    <rPh sb="1" eb="2">
      <t>シュ</t>
    </rPh>
    <rPh sb="2" eb="3">
      <t>メイ</t>
    </rPh>
    <phoneticPr fontId="6"/>
  </si>
  <si>
    <t>種別</t>
    <rPh sb="0" eb="2">
      <t>シュベツ</t>
    </rPh>
    <phoneticPr fontId="6"/>
  </si>
  <si>
    <t>規格</t>
    <rPh sb="0" eb="2">
      <t>キカク</t>
    </rPh>
    <phoneticPr fontId="3"/>
  </si>
  <si>
    <t>数量</t>
    <rPh sb="0" eb="2">
      <t>スウリョウ</t>
    </rPh>
    <phoneticPr fontId="6"/>
  </si>
  <si>
    <t>単価</t>
    <rPh sb="0" eb="2">
      <t>タンカ</t>
    </rPh>
    <phoneticPr fontId="6"/>
  </si>
  <si>
    <t>税抜金額</t>
    <rPh sb="0" eb="1">
      <t>ゼイ</t>
    </rPh>
    <rPh sb="1" eb="2">
      <t>ヌ</t>
    </rPh>
    <rPh sb="2" eb="4">
      <t>キンガク</t>
    </rPh>
    <phoneticPr fontId="6"/>
  </si>
  <si>
    <t>税込金額</t>
    <rPh sb="0" eb="2">
      <t>ゼイコ</t>
    </rPh>
    <rPh sb="2" eb="4">
      <t>キンガク</t>
    </rPh>
    <phoneticPr fontId="6"/>
  </si>
  <si>
    <t>非</t>
    <rPh sb="0" eb="1">
      <t>ヒ</t>
    </rPh>
    <phoneticPr fontId="6"/>
  </si>
  <si>
    <t>立替先</t>
    <rPh sb="0" eb="2">
      <t>タテカエ</t>
    </rPh>
    <rPh sb="2" eb="3">
      <t>サキ</t>
    </rPh>
    <phoneticPr fontId="6"/>
  </si>
  <si>
    <t>消費税</t>
    <rPh sb="0" eb="3">
      <t>ショウヒゼイ</t>
    </rPh>
    <phoneticPr fontId="6"/>
  </si>
  <si>
    <t>合計</t>
    <rPh sb="0" eb="2">
      <t>ゴウケイ</t>
    </rPh>
    <phoneticPr fontId="6"/>
  </si>
  <si>
    <t>　非課税の場合は、"非"の欄に　１　を記入して下さい。</t>
    <rPh sb="1" eb="4">
      <t>ヒカゼイ</t>
    </rPh>
    <rPh sb="5" eb="7">
      <t>バアイ</t>
    </rPh>
    <rPh sb="10" eb="11">
      <t>ヒ</t>
    </rPh>
    <rPh sb="13" eb="14">
      <t>ラン</t>
    </rPh>
    <rPh sb="19" eb="21">
      <t>キニュウ</t>
    </rPh>
    <rPh sb="23" eb="24">
      <t>クダ</t>
    </rPh>
    <phoneticPr fontId="6"/>
  </si>
  <si>
    <t>ﾌﾘｶﾞﾅ</t>
    <phoneticPr fontId="6"/>
  </si>
  <si>
    <t>振込口座</t>
    <rPh sb="0" eb="2">
      <t>フリコ</t>
    </rPh>
    <rPh sb="2" eb="4">
      <t>コウザ</t>
    </rPh>
    <phoneticPr fontId="6"/>
  </si>
  <si>
    <t>口座№</t>
    <rPh sb="0" eb="2">
      <t>コウザ</t>
    </rPh>
    <phoneticPr fontId="6"/>
  </si>
  <si>
    <t>口座名義</t>
    <rPh sb="0" eb="2">
      <t>コウザ</t>
    </rPh>
    <rPh sb="2" eb="4">
      <t>メイギ</t>
    </rPh>
    <phoneticPr fontId="6"/>
  </si>
  <si>
    <t>支払条件</t>
    <rPh sb="0" eb="2">
      <t>シハライ</t>
    </rPh>
    <rPh sb="2" eb="4">
      <t>ジョウケン</t>
    </rPh>
    <phoneticPr fontId="6"/>
  </si>
  <si>
    <t>現金</t>
    <rPh sb="0" eb="2">
      <t>ゲンキン</t>
    </rPh>
    <phoneticPr fontId="6"/>
  </si>
  <si>
    <t>摘 要</t>
    <rPh sb="0" eb="1">
      <t>チャク</t>
    </rPh>
    <rPh sb="2" eb="3">
      <t>ヨウ</t>
    </rPh>
    <phoneticPr fontId="6"/>
  </si>
  <si>
    <t>手形</t>
    <rPh sb="0" eb="2">
      <t>テガタ</t>
    </rPh>
    <phoneticPr fontId="6"/>
  </si>
  <si>
    <t>消費税率8％</t>
    <rPh sb="0" eb="3">
      <t>ショウヒゼイ</t>
    </rPh>
    <rPh sb="3" eb="4">
      <t>リツ</t>
    </rPh>
    <phoneticPr fontId="6"/>
  </si>
  <si>
    <t>　　請　求　内　訳　書　　</t>
    <rPh sb="2" eb="3">
      <t>ショウ</t>
    </rPh>
    <rPh sb="4" eb="5">
      <t>モトム</t>
    </rPh>
    <rPh sb="6" eb="7">
      <t>ウチ</t>
    </rPh>
    <rPh sb="8" eb="9">
      <t>ヤク</t>
    </rPh>
    <rPh sb="10" eb="11">
      <t>ショ</t>
    </rPh>
    <phoneticPr fontId="6"/>
  </si>
  <si>
    <t>　請　求　者</t>
    <rPh sb="1" eb="2">
      <t>ショウ</t>
    </rPh>
    <rPh sb="3" eb="4">
      <t>モトム</t>
    </rPh>
    <rPh sb="5" eb="6">
      <t>シャ</t>
    </rPh>
    <phoneticPr fontId="6"/>
  </si>
  <si>
    <t>商品名</t>
    <rPh sb="0" eb="3">
      <t>ショウヒンメイ</t>
    </rPh>
    <phoneticPr fontId="6"/>
  </si>
  <si>
    <t>摘要</t>
    <rPh sb="0" eb="2">
      <t>テキヨウ</t>
    </rPh>
    <phoneticPr fontId="6"/>
  </si>
  <si>
    <t>小計</t>
    <rPh sb="0" eb="2">
      <t>ショウケイ</t>
    </rPh>
    <phoneticPr fontId="6"/>
  </si>
  <si>
    <t>一般名称</t>
    <rPh sb="0" eb="2">
      <t>イッパン</t>
    </rPh>
    <rPh sb="2" eb="4">
      <t>メイショウ</t>
    </rPh>
    <phoneticPr fontId="3"/>
  </si>
  <si>
    <t>工事CD</t>
    <rPh sb="0" eb="2">
      <t>コウジ</t>
    </rPh>
    <phoneticPr fontId="3"/>
  </si>
  <si>
    <t>工事名</t>
    <rPh sb="0" eb="3">
      <t>コウジメイ</t>
    </rPh>
    <phoneticPr fontId="3"/>
  </si>
  <si>
    <t>工種ＣＤ</t>
    <phoneticPr fontId="3"/>
  </si>
  <si>
    <t>工種名</t>
    <phoneticPr fontId="3"/>
  </si>
  <si>
    <t>一般名称</t>
    <phoneticPr fontId="3"/>
  </si>
  <si>
    <t>商品名</t>
    <phoneticPr fontId="3"/>
  </si>
  <si>
    <t>規格</t>
    <phoneticPr fontId="3"/>
  </si>
  <si>
    <t>No.</t>
    <phoneticPr fontId="6"/>
  </si>
  <si>
    <t>よみ</t>
    <phoneticPr fontId="6"/>
  </si>
  <si>
    <t>工種</t>
    <rPh sb="0" eb="1">
      <t>コウ</t>
    </rPh>
    <rPh sb="1" eb="2">
      <t>シュ</t>
    </rPh>
    <phoneticPr fontId="6"/>
  </si>
  <si>
    <t>コード</t>
    <phoneticPr fontId="6"/>
  </si>
  <si>
    <t>種類</t>
    <rPh sb="0" eb="2">
      <t>シュルイ</t>
    </rPh>
    <phoneticPr fontId="6"/>
  </si>
  <si>
    <t>部門コードの区分</t>
    <rPh sb="0" eb="2">
      <t>ブモン</t>
    </rPh>
    <rPh sb="6" eb="8">
      <t>クブン</t>
    </rPh>
    <phoneticPr fontId="6"/>
  </si>
  <si>
    <t>じゅ</t>
    <phoneticPr fontId="6"/>
  </si>
  <si>
    <t>準備工</t>
    <rPh sb="0" eb="2">
      <t>ジュンビ</t>
    </rPh>
    <rPh sb="2" eb="3">
      <t>コウ</t>
    </rPh>
    <phoneticPr fontId="6"/>
  </si>
  <si>
    <t>0010</t>
    <phoneticPr fontId="6"/>
  </si>
  <si>
    <t>部門コード</t>
    <rPh sb="0" eb="2">
      <t>ブモン</t>
    </rPh>
    <phoneticPr fontId="6"/>
  </si>
  <si>
    <t>工事コード</t>
    <rPh sb="0" eb="2">
      <t>コウジ</t>
    </rPh>
    <phoneticPr fontId="6"/>
  </si>
  <si>
    <t>てっ</t>
    <phoneticPr fontId="6"/>
  </si>
  <si>
    <t>撤去工</t>
    <rPh sb="0" eb="2">
      <t>テッキョ</t>
    </rPh>
    <rPh sb="2" eb="3">
      <t>コウ</t>
    </rPh>
    <phoneticPr fontId="6"/>
  </si>
  <si>
    <t>上3桁</t>
  </si>
  <si>
    <t>下5桁</t>
    <rPh sb="0" eb="1">
      <t>シモ</t>
    </rPh>
    <rPh sb="2" eb="3">
      <t>ケタ</t>
    </rPh>
    <phoneticPr fontId="6"/>
  </si>
  <si>
    <t>撤去（2）</t>
    <rPh sb="0" eb="2">
      <t>テッキョ</t>
    </rPh>
    <phoneticPr fontId="6"/>
  </si>
  <si>
    <t>～</t>
    <phoneticPr fontId="6"/>
  </si>
  <si>
    <t>どこ</t>
    <phoneticPr fontId="6"/>
  </si>
  <si>
    <t>土工</t>
    <rPh sb="0" eb="1">
      <t>ド</t>
    </rPh>
    <rPh sb="1" eb="2">
      <t>コウ</t>
    </rPh>
    <phoneticPr fontId="6"/>
  </si>
  <si>
    <t>土工（2）</t>
    <rPh sb="0" eb="1">
      <t>ド</t>
    </rPh>
    <rPh sb="1" eb="2">
      <t>コウ</t>
    </rPh>
    <phoneticPr fontId="6"/>
  </si>
  <si>
    <t>土工（3）</t>
    <rPh sb="0" eb="1">
      <t>ド</t>
    </rPh>
    <rPh sb="1" eb="2">
      <t>コウ</t>
    </rPh>
    <phoneticPr fontId="6"/>
  </si>
  <si>
    <t>※08000除く</t>
    <rPh sb="6" eb="7">
      <t>ノゾ</t>
    </rPh>
    <phoneticPr fontId="6"/>
  </si>
  <si>
    <t>きそ</t>
    <phoneticPr fontId="6"/>
  </si>
  <si>
    <t>基礎工</t>
    <rPh sb="0" eb="2">
      <t>キソ</t>
    </rPh>
    <rPh sb="2" eb="3">
      <t>コウ</t>
    </rPh>
    <phoneticPr fontId="6"/>
  </si>
  <si>
    <t>基礎（2）</t>
    <rPh sb="0" eb="2">
      <t>キソ</t>
    </rPh>
    <phoneticPr fontId="6"/>
  </si>
  <si>
    <t>※08100除く</t>
    <rPh sb="6" eb="7">
      <t>ノゾ</t>
    </rPh>
    <phoneticPr fontId="6"/>
  </si>
  <si>
    <t>基礎（3）</t>
    <rPh sb="0" eb="2">
      <t>キソ</t>
    </rPh>
    <phoneticPr fontId="6"/>
  </si>
  <si>
    <t>しゅ</t>
    <phoneticPr fontId="6"/>
  </si>
  <si>
    <t>浚渫工</t>
    <rPh sb="0" eb="2">
      <t>シュンセツ</t>
    </rPh>
    <rPh sb="2" eb="3">
      <t>コウ</t>
    </rPh>
    <phoneticPr fontId="6"/>
  </si>
  <si>
    <t>浚渫（2）</t>
    <rPh sb="0" eb="2">
      <t>シュンセツ</t>
    </rPh>
    <phoneticPr fontId="6"/>
  </si>
  <si>
    <t>浚渫（3）</t>
    <rPh sb="0" eb="2">
      <t>シュンセツ</t>
    </rPh>
    <phoneticPr fontId="6"/>
  </si>
  <si>
    <t>消費税区分</t>
    <rPh sb="0" eb="3">
      <t>ショウヒゼイ</t>
    </rPh>
    <rPh sb="3" eb="5">
      <t>クブン</t>
    </rPh>
    <phoneticPr fontId="6"/>
  </si>
  <si>
    <t>くた</t>
    <phoneticPr fontId="6"/>
  </si>
  <si>
    <t>躯体工</t>
    <rPh sb="0" eb="2">
      <t>クタイ</t>
    </rPh>
    <rPh sb="2" eb="3">
      <t>コウ</t>
    </rPh>
    <phoneticPr fontId="6"/>
  </si>
  <si>
    <t>対象外</t>
    <rPh sb="0" eb="3">
      <t>タイショウガイ</t>
    </rPh>
    <phoneticPr fontId="6"/>
  </si>
  <si>
    <t>躯体（2）</t>
    <rPh sb="0" eb="2">
      <t>クタイ</t>
    </rPh>
    <phoneticPr fontId="6"/>
  </si>
  <si>
    <t>内税</t>
    <rPh sb="0" eb="2">
      <t>ウチゼイ</t>
    </rPh>
    <phoneticPr fontId="6"/>
  </si>
  <si>
    <t>躯体（3）</t>
    <rPh sb="0" eb="2">
      <t>クタイ</t>
    </rPh>
    <phoneticPr fontId="6"/>
  </si>
  <si>
    <t>外税</t>
    <rPh sb="0" eb="1">
      <t>ソト</t>
    </rPh>
    <rPh sb="1" eb="2">
      <t>ゼイ</t>
    </rPh>
    <phoneticPr fontId="6"/>
  </si>
  <si>
    <t>つみ</t>
    <phoneticPr fontId="6"/>
  </si>
  <si>
    <t>積工</t>
    <rPh sb="0" eb="1">
      <t>セキ</t>
    </rPh>
    <rPh sb="1" eb="2">
      <t>コウ</t>
    </rPh>
    <phoneticPr fontId="6"/>
  </si>
  <si>
    <t>非課税</t>
    <rPh sb="0" eb="3">
      <t>ヒカゼイ</t>
    </rPh>
    <phoneticPr fontId="6"/>
  </si>
  <si>
    <t>積工（2）</t>
    <rPh sb="0" eb="1">
      <t>セキ</t>
    </rPh>
    <rPh sb="1" eb="2">
      <t>コウ</t>
    </rPh>
    <phoneticPr fontId="6"/>
  </si>
  <si>
    <t>免税</t>
    <rPh sb="0" eb="2">
      <t>メンゼイ</t>
    </rPh>
    <phoneticPr fontId="6"/>
  </si>
  <si>
    <t>積工（3）</t>
    <rPh sb="0" eb="1">
      <t>セキ</t>
    </rPh>
    <rPh sb="1" eb="2">
      <t>コウ</t>
    </rPh>
    <phoneticPr fontId="6"/>
  </si>
  <si>
    <t>不課税</t>
    <rPh sb="0" eb="1">
      <t>フ</t>
    </rPh>
    <rPh sb="1" eb="3">
      <t>カゼイ</t>
    </rPh>
    <phoneticPr fontId="6"/>
  </si>
  <si>
    <t>うら</t>
    <phoneticPr fontId="6"/>
  </si>
  <si>
    <t>裏込工</t>
    <rPh sb="0" eb="1">
      <t>ウラ</t>
    </rPh>
    <rPh sb="1" eb="2">
      <t>コ</t>
    </rPh>
    <rPh sb="2" eb="3">
      <t>コウ</t>
    </rPh>
    <phoneticPr fontId="6"/>
  </si>
  <si>
    <t>裏込（2）</t>
    <rPh sb="0" eb="1">
      <t>ウラ</t>
    </rPh>
    <rPh sb="1" eb="2">
      <t>コ</t>
    </rPh>
    <phoneticPr fontId="6"/>
  </si>
  <si>
    <t>裏込（3）</t>
    <rPh sb="0" eb="1">
      <t>ウラ</t>
    </rPh>
    <rPh sb="1" eb="2">
      <t>コ</t>
    </rPh>
    <phoneticPr fontId="6"/>
  </si>
  <si>
    <t>課税区分</t>
    <rPh sb="0" eb="2">
      <t>カゼイ</t>
    </rPh>
    <rPh sb="2" eb="4">
      <t>クブン</t>
    </rPh>
    <phoneticPr fontId="6"/>
  </si>
  <si>
    <t>なか</t>
    <phoneticPr fontId="6"/>
  </si>
  <si>
    <t>中詰工</t>
    <rPh sb="0" eb="1">
      <t>ナカ</t>
    </rPh>
    <rPh sb="1" eb="2">
      <t>ツ</t>
    </rPh>
    <rPh sb="2" eb="3">
      <t>コウ</t>
    </rPh>
    <phoneticPr fontId="6"/>
  </si>
  <si>
    <t>中詰（2）</t>
    <rPh sb="0" eb="1">
      <t>ナカ</t>
    </rPh>
    <rPh sb="1" eb="2">
      <t>ツ</t>
    </rPh>
    <phoneticPr fontId="6"/>
  </si>
  <si>
    <t>中詰（3）</t>
    <rPh sb="0" eb="1">
      <t>ナカ</t>
    </rPh>
    <rPh sb="1" eb="2">
      <t>ツ</t>
    </rPh>
    <phoneticPr fontId="6"/>
  </si>
  <si>
    <t>のり</t>
    <phoneticPr fontId="6"/>
  </si>
  <si>
    <t>法面工</t>
    <rPh sb="0" eb="1">
      <t>ノリ</t>
    </rPh>
    <rPh sb="1" eb="2">
      <t>メン</t>
    </rPh>
    <rPh sb="2" eb="3">
      <t>コウ</t>
    </rPh>
    <phoneticPr fontId="6"/>
  </si>
  <si>
    <t>法面（2）</t>
    <rPh sb="0" eb="1">
      <t>ノリ</t>
    </rPh>
    <rPh sb="1" eb="2">
      <t>メン</t>
    </rPh>
    <phoneticPr fontId="6"/>
  </si>
  <si>
    <t>0060</t>
    <phoneticPr fontId="6"/>
  </si>
  <si>
    <t>法面（3）</t>
    <rPh sb="0" eb="1">
      <t>ノリ</t>
    </rPh>
    <rPh sb="1" eb="2">
      <t>メン</t>
    </rPh>
    <phoneticPr fontId="6"/>
  </si>
  <si>
    <t>じょ</t>
    <phoneticPr fontId="6"/>
  </si>
  <si>
    <t>上下水道工</t>
    <rPh sb="0" eb="2">
      <t>ジョウゲ</t>
    </rPh>
    <rPh sb="2" eb="4">
      <t>スイドウ</t>
    </rPh>
    <rPh sb="4" eb="5">
      <t>コウ</t>
    </rPh>
    <phoneticPr fontId="6"/>
  </si>
  <si>
    <t>上下水道（2）</t>
    <rPh sb="0" eb="2">
      <t>ジョウゲ</t>
    </rPh>
    <rPh sb="2" eb="4">
      <t>スイドウ</t>
    </rPh>
    <phoneticPr fontId="6"/>
  </si>
  <si>
    <t>はい</t>
    <phoneticPr fontId="6"/>
  </si>
  <si>
    <t>排水工</t>
    <rPh sb="0" eb="2">
      <t>ハイスイ</t>
    </rPh>
    <rPh sb="2" eb="3">
      <t>コウ</t>
    </rPh>
    <phoneticPr fontId="6"/>
  </si>
  <si>
    <t>排水（2）</t>
    <rPh sb="0" eb="2">
      <t>ハイスイ</t>
    </rPh>
    <phoneticPr fontId="6"/>
  </si>
  <si>
    <t>排水（3）</t>
    <rPh sb="0" eb="2">
      <t>ハイスイ</t>
    </rPh>
    <phoneticPr fontId="6"/>
  </si>
  <si>
    <t>ぞう</t>
    <phoneticPr fontId="6"/>
  </si>
  <si>
    <t>造園工</t>
    <rPh sb="0" eb="2">
      <t>ゾウエン</t>
    </rPh>
    <rPh sb="2" eb="3">
      <t>コウ</t>
    </rPh>
    <phoneticPr fontId="6"/>
  </si>
  <si>
    <t>造園（2）</t>
    <rPh sb="0" eb="2">
      <t>ゾウエン</t>
    </rPh>
    <phoneticPr fontId="6"/>
  </si>
  <si>
    <t>とん</t>
    <phoneticPr fontId="6"/>
  </si>
  <si>
    <t>トンネル工</t>
    <rPh sb="4" eb="5">
      <t>コウ</t>
    </rPh>
    <phoneticPr fontId="6"/>
  </si>
  <si>
    <t>トンネル（2）</t>
    <phoneticPr fontId="6"/>
  </si>
  <si>
    <t>トンネル（3）</t>
  </si>
  <si>
    <t>きょ</t>
    <phoneticPr fontId="6"/>
  </si>
  <si>
    <t>橋梁工</t>
    <rPh sb="0" eb="2">
      <t>キョウリョウ</t>
    </rPh>
    <rPh sb="2" eb="3">
      <t>コウ</t>
    </rPh>
    <phoneticPr fontId="6"/>
  </si>
  <si>
    <t>橋梁（2）</t>
    <rPh sb="0" eb="2">
      <t>キョウリョウ</t>
    </rPh>
    <phoneticPr fontId="6"/>
  </si>
  <si>
    <t>橋梁（3）</t>
    <rPh sb="0" eb="2">
      <t>キョウリョウ</t>
    </rPh>
    <phoneticPr fontId="6"/>
  </si>
  <si>
    <t>かせ</t>
    <phoneticPr fontId="6"/>
  </si>
  <si>
    <t>河川工</t>
    <rPh sb="0" eb="2">
      <t>カセン</t>
    </rPh>
    <rPh sb="2" eb="3">
      <t>コウ</t>
    </rPh>
    <phoneticPr fontId="6"/>
  </si>
  <si>
    <t>河川（2）</t>
    <rPh sb="0" eb="2">
      <t>カセン</t>
    </rPh>
    <phoneticPr fontId="6"/>
  </si>
  <si>
    <t>河川（3）</t>
    <rPh sb="0" eb="2">
      <t>カセン</t>
    </rPh>
    <phoneticPr fontId="6"/>
  </si>
  <si>
    <t>ほそ</t>
    <phoneticPr fontId="6"/>
  </si>
  <si>
    <t>舗装工</t>
    <rPh sb="0" eb="2">
      <t>ホソウ</t>
    </rPh>
    <rPh sb="2" eb="3">
      <t>コウ</t>
    </rPh>
    <phoneticPr fontId="6"/>
  </si>
  <si>
    <t>舗装（2）</t>
    <rPh sb="0" eb="2">
      <t>ホソウ</t>
    </rPh>
    <phoneticPr fontId="6"/>
  </si>
  <si>
    <t>舗装（3）</t>
    <rPh sb="0" eb="2">
      <t>ホソウ</t>
    </rPh>
    <phoneticPr fontId="6"/>
  </si>
  <si>
    <t>ふぞ</t>
    <phoneticPr fontId="6"/>
  </si>
  <si>
    <t>付属工</t>
    <rPh sb="0" eb="2">
      <t>フゾク</t>
    </rPh>
    <rPh sb="2" eb="3">
      <t>コウ</t>
    </rPh>
    <phoneticPr fontId="6"/>
  </si>
  <si>
    <t>付属（2）</t>
    <rPh sb="0" eb="2">
      <t>フゾク</t>
    </rPh>
    <phoneticPr fontId="6"/>
  </si>
  <si>
    <t>付属（3）</t>
    <rPh sb="0" eb="2">
      <t>フゾク</t>
    </rPh>
    <phoneticPr fontId="6"/>
  </si>
  <si>
    <t>せい</t>
    <phoneticPr fontId="6"/>
  </si>
  <si>
    <t>製作工</t>
    <rPh sb="0" eb="2">
      <t>セイサク</t>
    </rPh>
    <rPh sb="2" eb="3">
      <t>コウ</t>
    </rPh>
    <phoneticPr fontId="6"/>
  </si>
  <si>
    <t>製作（2）</t>
    <rPh sb="0" eb="2">
      <t>セイサク</t>
    </rPh>
    <phoneticPr fontId="6"/>
  </si>
  <si>
    <t>製作（3）</t>
    <rPh sb="0" eb="2">
      <t>セイサク</t>
    </rPh>
    <phoneticPr fontId="6"/>
  </si>
  <si>
    <t>うん</t>
    <phoneticPr fontId="6"/>
  </si>
  <si>
    <t>運搬据付工</t>
    <rPh sb="0" eb="2">
      <t>ウンパン</t>
    </rPh>
    <rPh sb="2" eb="4">
      <t>スエツケ</t>
    </rPh>
    <rPh sb="4" eb="5">
      <t>コウ</t>
    </rPh>
    <phoneticPr fontId="6"/>
  </si>
  <si>
    <t>運搬据付（2）</t>
    <rPh sb="0" eb="2">
      <t>ウンパン</t>
    </rPh>
    <rPh sb="2" eb="4">
      <t>スエツケ</t>
    </rPh>
    <phoneticPr fontId="6"/>
  </si>
  <si>
    <t>運搬据付（3）</t>
    <rPh sb="0" eb="2">
      <t>ウンパン</t>
    </rPh>
    <rPh sb="2" eb="4">
      <t>スエツケ</t>
    </rPh>
    <phoneticPr fontId="6"/>
  </si>
  <si>
    <t>共通仮設工</t>
    <rPh sb="0" eb="2">
      <t>キョウツウ</t>
    </rPh>
    <rPh sb="2" eb="4">
      <t>カセツ</t>
    </rPh>
    <rPh sb="4" eb="5">
      <t>コウ</t>
    </rPh>
    <phoneticPr fontId="6"/>
  </si>
  <si>
    <t>共通仮設（2）</t>
    <rPh sb="0" eb="2">
      <t>キョウツウ</t>
    </rPh>
    <rPh sb="2" eb="4">
      <t>カセツ</t>
    </rPh>
    <phoneticPr fontId="6"/>
  </si>
  <si>
    <t>あん</t>
    <phoneticPr fontId="6"/>
  </si>
  <si>
    <t>安全費</t>
    <rPh sb="0" eb="2">
      <t>アンゼン</t>
    </rPh>
    <rPh sb="2" eb="3">
      <t>ヒ</t>
    </rPh>
    <phoneticPr fontId="6"/>
  </si>
  <si>
    <t>ざっ</t>
    <phoneticPr fontId="6"/>
  </si>
  <si>
    <t>雑工</t>
    <rPh sb="0" eb="1">
      <t>ザツ</t>
    </rPh>
    <rPh sb="1" eb="2">
      <t>コウ</t>
    </rPh>
    <phoneticPr fontId="6"/>
  </si>
  <si>
    <t>雑工（2）</t>
    <rPh sb="0" eb="1">
      <t>ザツ</t>
    </rPh>
    <rPh sb="1" eb="2">
      <t>コウ</t>
    </rPh>
    <phoneticPr fontId="6"/>
  </si>
  <si>
    <t>雑工（3）</t>
    <rPh sb="0" eb="1">
      <t>ザツ</t>
    </rPh>
    <rPh sb="1" eb="2">
      <t>コウ</t>
    </rPh>
    <phoneticPr fontId="6"/>
  </si>
  <si>
    <t>その</t>
    <phoneticPr fontId="6"/>
  </si>
  <si>
    <t>その他工</t>
    <rPh sb="2" eb="3">
      <t>タ</t>
    </rPh>
    <rPh sb="3" eb="4">
      <t>コウ</t>
    </rPh>
    <phoneticPr fontId="6"/>
  </si>
  <si>
    <t>その他（2）</t>
    <rPh sb="2" eb="3">
      <t>タ</t>
    </rPh>
    <phoneticPr fontId="6"/>
  </si>
  <si>
    <t>その他（3）</t>
    <rPh sb="2" eb="3">
      <t>タ</t>
    </rPh>
    <phoneticPr fontId="6"/>
  </si>
  <si>
    <t>けん</t>
    <phoneticPr fontId="6"/>
  </si>
  <si>
    <t>建築工</t>
    <rPh sb="0" eb="2">
      <t>ケンチク</t>
    </rPh>
    <rPh sb="2" eb="3">
      <t>コウ</t>
    </rPh>
    <phoneticPr fontId="6"/>
  </si>
  <si>
    <t>建築工（2）</t>
    <rPh sb="0" eb="2">
      <t>ケンチク</t>
    </rPh>
    <rPh sb="2" eb="3">
      <t>コウ</t>
    </rPh>
    <phoneticPr fontId="6"/>
  </si>
  <si>
    <t>せっ</t>
    <phoneticPr fontId="6"/>
  </si>
  <si>
    <t>設計変更工</t>
    <rPh sb="0" eb="2">
      <t>セッケイ</t>
    </rPh>
    <rPh sb="2" eb="4">
      <t>ヘンコウ</t>
    </rPh>
    <rPh sb="4" eb="5">
      <t>コウ</t>
    </rPh>
    <phoneticPr fontId="6"/>
  </si>
  <si>
    <t>設計変更（2）</t>
    <rPh sb="0" eb="2">
      <t>セッケイ</t>
    </rPh>
    <rPh sb="2" eb="4">
      <t>ヘンコウ</t>
    </rPh>
    <phoneticPr fontId="6"/>
  </si>
  <si>
    <t>設計変更（3）</t>
    <rPh sb="0" eb="2">
      <t>セッケイ</t>
    </rPh>
    <rPh sb="2" eb="4">
      <t>ヘンコウ</t>
    </rPh>
    <phoneticPr fontId="6"/>
  </si>
  <si>
    <t>げん</t>
    <phoneticPr fontId="6"/>
  </si>
  <si>
    <t>合算経費</t>
    <rPh sb="0" eb="2">
      <t>ガッサン</t>
    </rPh>
    <rPh sb="2" eb="4">
      <t>ケイヒ</t>
    </rPh>
    <phoneticPr fontId="6"/>
  </si>
  <si>
    <t>せん</t>
    <phoneticPr fontId="6"/>
  </si>
  <si>
    <t>船舶工</t>
    <rPh sb="0" eb="2">
      <t>センパク</t>
    </rPh>
    <rPh sb="2" eb="3">
      <t>コウ</t>
    </rPh>
    <phoneticPr fontId="6"/>
  </si>
  <si>
    <t>船舶（2）</t>
    <rPh sb="0" eb="2">
      <t>センパク</t>
    </rPh>
    <phoneticPr fontId="6"/>
  </si>
  <si>
    <t>船舶（3）</t>
    <rPh sb="0" eb="2">
      <t>センパク</t>
    </rPh>
    <phoneticPr fontId="6"/>
  </si>
  <si>
    <t>仮設工</t>
    <rPh sb="0" eb="2">
      <t>カセツ</t>
    </rPh>
    <rPh sb="2" eb="3">
      <t>コウ</t>
    </rPh>
    <phoneticPr fontId="6"/>
  </si>
  <si>
    <t>やま</t>
    <phoneticPr fontId="6"/>
  </si>
  <si>
    <t>山留工</t>
    <rPh sb="0" eb="1">
      <t>ヤマ</t>
    </rPh>
    <rPh sb="1" eb="2">
      <t>ド</t>
    </rPh>
    <rPh sb="2" eb="3">
      <t>コウ</t>
    </rPh>
    <phoneticPr fontId="6"/>
  </si>
  <si>
    <t>くい</t>
    <phoneticPr fontId="6"/>
  </si>
  <si>
    <t>杭工</t>
    <rPh sb="0" eb="1">
      <t>クイ</t>
    </rPh>
    <rPh sb="1" eb="2">
      <t>コウ</t>
    </rPh>
    <phoneticPr fontId="6"/>
  </si>
  <si>
    <t>じば</t>
    <phoneticPr fontId="6"/>
  </si>
  <si>
    <t>地盤改良工</t>
    <rPh sb="0" eb="2">
      <t>ジバン</t>
    </rPh>
    <rPh sb="2" eb="4">
      <t>カイリョウ</t>
    </rPh>
    <rPh sb="4" eb="5">
      <t>コウ</t>
    </rPh>
    <phoneticPr fontId="6"/>
  </si>
  <si>
    <t>こん</t>
    <phoneticPr fontId="6"/>
  </si>
  <si>
    <t>コンクリート工</t>
    <rPh sb="6" eb="7">
      <t>コウ</t>
    </rPh>
    <phoneticPr fontId="6"/>
  </si>
  <si>
    <t>かた</t>
    <phoneticPr fontId="6"/>
  </si>
  <si>
    <t>型枠工</t>
    <rPh sb="0" eb="2">
      <t>カタワク</t>
    </rPh>
    <rPh sb="2" eb="3">
      <t>コウ</t>
    </rPh>
    <phoneticPr fontId="6"/>
  </si>
  <si>
    <t>鉄筋工</t>
    <rPh sb="0" eb="2">
      <t>テッキン</t>
    </rPh>
    <rPh sb="2" eb="3">
      <t>コウ</t>
    </rPh>
    <phoneticPr fontId="6"/>
  </si>
  <si>
    <t>修繕費</t>
    <rPh sb="0" eb="3">
      <t>シュウゼンヒ</t>
    </rPh>
    <phoneticPr fontId="6"/>
  </si>
  <si>
    <t>鉄骨工</t>
    <rPh sb="0" eb="2">
      <t>テッコツ</t>
    </rPh>
    <rPh sb="2" eb="3">
      <t>コウ</t>
    </rPh>
    <phoneticPr fontId="6"/>
  </si>
  <si>
    <t>きせ</t>
    <phoneticPr fontId="6"/>
  </si>
  <si>
    <t>既製コン工</t>
    <rPh sb="0" eb="2">
      <t>キセイ</t>
    </rPh>
    <rPh sb="4" eb="5">
      <t>コウ</t>
    </rPh>
    <phoneticPr fontId="6"/>
  </si>
  <si>
    <t>ぼう</t>
    <phoneticPr fontId="6"/>
  </si>
  <si>
    <t>防水工</t>
    <rPh sb="0" eb="2">
      <t>ボウスイ</t>
    </rPh>
    <rPh sb="2" eb="3">
      <t>コウ</t>
    </rPh>
    <phoneticPr fontId="6"/>
  </si>
  <si>
    <t>やね</t>
    <phoneticPr fontId="6"/>
  </si>
  <si>
    <t>屋根工</t>
    <rPh sb="0" eb="2">
      <t>ヤネ</t>
    </rPh>
    <rPh sb="2" eb="3">
      <t>コウ</t>
    </rPh>
    <phoneticPr fontId="6"/>
  </si>
  <si>
    <t>たい</t>
    <phoneticPr fontId="6"/>
  </si>
  <si>
    <t>タイル工</t>
    <rPh sb="3" eb="4">
      <t>コウ</t>
    </rPh>
    <phoneticPr fontId="6"/>
  </si>
  <si>
    <t>もっ</t>
    <phoneticPr fontId="6"/>
  </si>
  <si>
    <t>木工</t>
    <rPh sb="0" eb="2">
      <t>モッコウ</t>
    </rPh>
    <phoneticPr fontId="6"/>
  </si>
  <si>
    <t>かざ</t>
    <phoneticPr fontId="6"/>
  </si>
  <si>
    <t>錺・金物工</t>
    <rPh sb="0" eb="1">
      <t>カザリ</t>
    </rPh>
    <rPh sb="2" eb="4">
      <t>カナモノ</t>
    </rPh>
    <rPh sb="4" eb="5">
      <t>コウ</t>
    </rPh>
    <phoneticPr fontId="6"/>
  </si>
  <si>
    <t>さか</t>
    <phoneticPr fontId="6"/>
  </si>
  <si>
    <t>左官工</t>
    <rPh sb="0" eb="2">
      <t>サカン</t>
    </rPh>
    <rPh sb="2" eb="3">
      <t>コウ</t>
    </rPh>
    <phoneticPr fontId="6"/>
  </si>
  <si>
    <t>こう</t>
    <phoneticPr fontId="6"/>
  </si>
  <si>
    <t>鋼製建具工</t>
    <rPh sb="0" eb="2">
      <t>コウセイ</t>
    </rPh>
    <rPh sb="2" eb="4">
      <t>タテグ</t>
    </rPh>
    <rPh sb="4" eb="5">
      <t>コウ</t>
    </rPh>
    <phoneticPr fontId="6"/>
  </si>
  <si>
    <t>もく</t>
    <phoneticPr fontId="6"/>
  </si>
  <si>
    <t>木製建具工</t>
    <rPh sb="0" eb="2">
      <t>モクセイ</t>
    </rPh>
    <rPh sb="2" eb="4">
      <t>タテグ</t>
    </rPh>
    <rPh sb="4" eb="5">
      <t>コウ</t>
    </rPh>
    <phoneticPr fontId="6"/>
  </si>
  <si>
    <t>がら</t>
    <phoneticPr fontId="6"/>
  </si>
  <si>
    <t>硝子工</t>
    <rPh sb="0" eb="2">
      <t>ガラス</t>
    </rPh>
    <rPh sb="2" eb="3">
      <t>コウ</t>
    </rPh>
    <phoneticPr fontId="6"/>
  </si>
  <si>
    <t>とそ</t>
    <phoneticPr fontId="6"/>
  </si>
  <si>
    <t>塗装工</t>
    <rPh sb="0" eb="2">
      <t>トソウ</t>
    </rPh>
    <rPh sb="2" eb="3">
      <t>コウ</t>
    </rPh>
    <phoneticPr fontId="6"/>
  </si>
  <si>
    <t>ない</t>
    <phoneticPr fontId="6"/>
  </si>
  <si>
    <t>内装工</t>
    <rPh sb="0" eb="2">
      <t>ナイソウ</t>
    </rPh>
    <rPh sb="2" eb="3">
      <t>コウ</t>
    </rPh>
    <phoneticPr fontId="6"/>
  </si>
  <si>
    <t>がい</t>
    <phoneticPr fontId="6"/>
  </si>
  <si>
    <t>外装工</t>
    <rPh sb="0" eb="2">
      <t>ガイソウ</t>
    </rPh>
    <rPh sb="2" eb="3">
      <t>コウ</t>
    </rPh>
    <phoneticPr fontId="6"/>
  </si>
  <si>
    <t>外壁改修工</t>
    <rPh sb="0" eb="2">
      <t>ガイヘキ</t>
    </rPh>
    <rPh sb="2" eb="4">
      <t>カイシュウ</t>
    </rPh>
    <rPh sb="4" eb="5">
      <t>コウ</t>
    </rPh>
    <phoneticPr fontId="6"/>
  </si>
  <si>
    <t>什器備品工</t>
    <rPh sb="0" eb="2">
      <t>ジュウキ</t>
    </rPh>
    <rPh sb="2" eb="4">
      <t>ビヒン</t>
    </rPh>
    <rPh sb="4" eb="5">
      <t>コウ</t>
    </rPh>
    <phoneticPr fontId="6"/>
  </si>
  <si>
    <t>耐震改修工</t>
    <rPh sb="0" eb="2">
      <t>タイシン</t>
    </rPh>
    <rPh sb="2" eb="4">
      <t>カイシュウ</t>
    </rPh>
    <rPh sb="4" eb="5">
      <t>コウ</t>
    </rPh>
    <phoneticPr fontId="6"/>
  </si>
  <si>
    <t>かぐ</t>
    <phoneticPr fontId="6"/>
  </si>
  <si>
    <t>家具工</t>
    <rPh sb="0" eb="2">
      <t>カグ</t>
    </rPh>
    <rPh sb="2" eb="3">
      <t>コウ</t>
    </rPh>
    <phoneticPr fontId="6"/>
  </si>
  <si>
    <t>かい</t>
    <phoneticPr fontId="6"/>
  </si>
  <si>
    <t>解体工</t>
    <rPh sb="0" eb="2">
      <t>カイタイ</t>
    </rPh>
    <rPh sb="2" eb="3">
      <t>コウ</t>
    </rPh>
    <phoneticPr fontId="6"/>
  </si>
  <si>
    <t>外構工</t>
    <rPh sb="0" eb="1">
      <t>ソト</t>
    </rPh>
    <rPh sb="1" eb="2">
      <t>カマエ</t>
    </rPh>
    <rPh sb="2" eb="3">
      <t>コウ</t>
    </rPh>
    <phoneticPr fontId="6"/>
  </si>
  <si>
    <t>えれ</t>
    <phoneticPr fontId="6"/>
  </si>
  <si>
    <t>EV増築工</t>
    <rPh sb="2" eb="4">
      <t>ゾウチク</t>
    </rPh>
    <rPh sb="4" eb="5">
      <t>コウ</t>
    </rPh>
    <phoneticPr fontId="6"/>
  </si>
  <si>
    <t>でん</t>
    <phoneticPr fontId="6"/>
  </si>
  <si>
    <t>電気設備工</t>
    <rPh sb="0" eb="2">
      <t>デンキ</t>
    </rPh>
    <rPh sb="2" eb="4">
      <t>セツビ</t>
    </rPh>
    <rPh sb="4" eb="5">
      <t>コウ</t>
    </rPh>
    <phoneticPr fontId="6"/>
  </si>
  <si>
    <t>きゅ</t>
    <phoneticPr fontId="6"/>
  </si>
  <si>
    <t>給排水衛生設備工</t>
    <rPh sb="0" eb="3">
      <t>キュウハイスイ</t>
    </rPh>
    <rPh sb="3" eb="5">
      <t>エイセイ</t>
    </rPh>
    <rPh sb="5" eb="7">
      <t>セツビ</t>
    </rPh>
    <rPh sb="7" eb="8">
      <t>コウ</t>
    </rPh>
    <phoneticPr fontId="6"/>
  </si>
  <si>
    <t>えい</t>
    <phoneticPr fontId="6"/>
  </si>
  <si>
    <t>営繕工</t>
    <rPh sb="0" eb="2">
      <t>エイゼン</t>
    </rPh>
    <rPh sb="2" eb="3">
      <t>コウ</t>
    </rPh>
    <phoneticPr fontId="6"/>
  </si>
  <si>
    <t>とく</t>
    <phoneticPr fontId="6"/>
  </si>
  <si>
    <t>特殊防水工</t>
    <rPh sb="0" eb="2">
      <t>トクシュ</t>
    </rPh>
    <rPh sb="2" eb="4">
      <t>ボウスイ</t>
    </rPh>
    <rPh sb="4" eb="5">
      <t>コウ</t>
    </rPh>
    <phoneticPr fontId="6"/>
  </si>
  <si>
    <t>設計工</t>
    <rPh sb="0" eb="2">
      <t>セッケイ</t>
    </rPh>
    <rPh sb="2" eb="3">
      <t>コウ</t>
    </rPh>
    <phoneticPr fontId="6"/>
  </si>
  <si>
    <t>くみ</t>
    <phoneticPr fontId="6"/>
  </si>
  <si>
    <t>組積工</t>
    <rPh sb="0" eb="1">
      <t>クミ</t>
    </rPh>
    <rPh sb="1" eb="2">
      <t>ツ</t>
    </rPh>
    <rPh sb="2" eb="3">
      <t>コウ</t>
    </rPh>
    <phoneticPr fontId="6"/>
  </si>
  <si>
    <t>いし</t>
    <phoneticPr fontId="6"/>
  </si>
  <si>
    <t>石工</t>
    <rPh sb="0" eb="1">
      <t>イシ</t>
    </rPh>
    <rPh sb="1" eb="2">
      <t>コウ</t>
    </rPh>
    <phoneticPr fontId="6"/>
  </si>
  <si>
    <t>くう</t>
    <phoneticPr fontId="6"/>
  </si>
  <si>
    <t>空調工</t>
    <rPh sb="0" eb="2">
      <t>クウチョウ</t>
    </rPh>
    <rPh sb="2" eb="3">
      <t>コウ</t>
    </rPh>
    <phoneticPr fontId="6"/>
  </si>
  <si>
    <t>しょ</t>
    <phoneticPr fontId="6"/>
  </si>
  <si>
    <t>昇降機設備工</t>
    <rPh sb="0" eb="3">
      <t>ショウコウキ</t>
    </rPh>
    <rPh sb="3" eb="5">
      <t>セツビ</t>
    </rPh>
    <rPh sb="5" eb="6">
      <t>コウ</t>
    </rPh>
    <phoneticPr fontId="6"/>
  </si>
  <si>
    <t>ちゅ</t>
    <phoneticPr fontId="6"/>
  </si>
  <si>
    <t>厨房機器工</t>
    <rPh sb="0" eb="2">
      <t>チュウボウ</t>
    </rPh>
    <rPh sb="2" eb="4">
      <t>キキ</t>
    </rPh>
    <rPh sb="4" eb="5">
      <t>コウ</t>
    </rPh>
    <phoneticPr fontId="6"/>
  </si>
  <si>
    <t>かん</t>
    <phoneticPr fontId="6"/>
  </si>
  <si>
    <t>看板工</t>
    <rPh sb="0" eb="2">
      <t>カンバン</t>
    </rPh>
    <rPh sb="2" eb="3">
      <t>コウ</t>
    </rPh>
    <phoneticPr fontId="6"/>
  </si>
  <si>
    <t>たて</t>
    <phoneticPr fontId="6"/>
  </si>
  <si>
    <t>立替</t>
    <rPh sb="0" eb="2">
      <t>タテカエ</t>
    </rPh>
    <phoneticPr fontId="6"/>
  </si>
  <si>
    <t>現場経費</t>
    <rPh sb="0" eb="2">
      <t>ゲンバ</t>
    </rPh>
    <rPh sb="2" eb="4">
      <t>ケイヒ</t>
    </rPh>
    <phoneticPr fontId="6"/>
  </si>
  <si>
    <t>しょく</t>
    <phoneticPr fontId="6"/>
  </si>
  <si>
    <t>職員給与賞与</t>
    <rPh sb="0" eb="2">
      <t>ショクイン</t>
    </rPh>
    <rPh sb="2" eb="4">
      <t>キュウヨ</t>
    </rPh>
    <rPh sb="4" eb="6">
      <t>ショウヨ</t>
    </rPh>
    <phoneticPr fontId="6"/>
  </si>
  <si>
    <t>減価償却</t>
    <rPh sb="0" eb="2">
      <t>ゲンカ</t>
    </rPh>
    <rPh sb="2" eb="4">
      <t>ショウキャク</t>
    </rPh>
    <phoneticPr fontId="6"/>
  </si>
  <si>
    <t>船員賞与</t>
    <rPh sb="0" eb="2">
      <t>センイン</t>
    </rPh>
    <rPh sb="2" eb="4">
      <t>ショウヨ</t>
    </rPh>
    <phoneticPr fontId="6"/>
  </si>
  <si>
    <t>現場経費（2）</t>
    <rPh sb="0" eb="2">
      <t>ゲンバ</t>
    </rPh>
    <rPh sb="2" eb="4">
      <t>ケイヒ</t>
    </rPh>
    <phoneticPr fontId="6"/>
  </si>
  <si>
    <t>職員給与賞与（2）</t>
    <rPh sb="0" eb="2">
      <t>ショクイン</t>
    </rPh>
    <rPh sb="2" eb="4">
      <t>キュウヨ</t>
    </rPh>
    <rPh sb="4" eb="6">
      <t>ショウヨ</t>
    </rPh>
    <phoneticPr fontId="6"/>
  </si>
  <si>
    <t>ちょく</t>
    <phoneticPr fontId="6"/>
  </si>
  <si>
    <t>直用労務費</t>
    <rPh sb="0" eb="1">
      <t>チョク</t>
    </rPh>
    <rPh sb="1" eb="2">
      <t>ヨウ</t>
    </rPh>
    <rPh sb="2" eb="5">
      <t>ロウムヒ</t>
    </rPh>
    <phoneticPr fontId="6"/>
  </si>
  <si>
    <t>ろう</t>
    <phoneticPr fontId="6"/>
  </si>
  <si>
    <t>労務外注費</t>
    <rPh sb="0" eb="2">
      <t>ロウム</t>
    </rPh>
    <rPh sb="2" eb="4">
      <t>ガイチュウ</t>
    </rPh>
    <rPh sb="4" eb="5">
      <t>ヒ</t>
    </rPh>
    <phoneticPr fontId="6"/>
  </si>
  <si>
    <t>外注費</t>
    <rPh sb="0" eb="2">
      <t>ガイチュウ</t>
    </rPh>
    <rPh sb="2" eb="3">
      <t>ヒ</t>
    </rPh>
    <phoneticPr fontId="6"/>
  </si>
  <si>
    <t>どう</t>
    <phoneticPr fontId="6"/>
  </si>
  <si>
    <t>動力用水光熱費</t>
    <rPh sb="0" eb="2">
      <t>ドウリョク</t>
    </rPh>
    <rPh sb="2" eb="3">
      <t>ヨウ</t>
    </rPh>
    <rPh sb="3" eb="4">
      <t>スイ</t>
    </rPh>
    <rPh sb="4" eb="7">
      <t>コウネツヒ</t>
    </rPh>
    <phoneticPr fontId="6"/>
  </si>
  <si>
    <t>労務費陸上応援</t>
    <rPh sb="0" eb="3">
      <t>ロウムヒ</t>
    </rPh>
    <rPh sb="3" eb="5">
      <t>リクジョウ</t>
    </rPh>
    <rPh sb="5" eb="7">
      <t>オウエン</t>
    </rPh>
    <phoneticPr fontId="6"/>
  </si>
  <si>
    <t>しゃ</t>
    <phoneticPr fontId="6"/>
  </si>
  <si>
    <t>社会保険</t>
    <rPh sb="0" eb="2">
      <t>シャカイ</t>
    </rPh>
    <rPh sb="2" eb="4">
      <t>ホケン</t>
    </rPh>
    <phoneticPr fontId="6"/>
  </si>
  <si>
    <t>きか</t>
    <phoneticPr fontId="6"/>
  </si>
  <si>
    <t>機械等賃借料</t>
    <rPh sb="0" eb="3">
      <t>キカイトウ</t>
    </rPh>
    <rPh sb="3" eb="6">
      <t>チンシャクリョウ</t>
    </rPh>
    <phoneticPr fontId="6"/>
  </si>
  <si>
    <t>償却資産税額</t>
    <rPh sb="0" eb="2">
      <t>ショウキャク</t>
    </rPh>
    <rPh sb="2" eb="4">
      <t>シサン</t>
    </rPh>
    <rPh sb="4" eb="6">
      <t>ゼイガク</t>
    </rPh>
    <phoneticPr fontId="6"/>
  </si>
  <si>
    <t>ほけ</t>
    <phoneticPr fontId="6"/>
  </si>
  <si>
    <t>保険料</t>
    <rPh sb="0" eb="2">
      <t>ホケン</t>
    </rPh>
    <rPh sb="2" eb="3">
      <t>リョウ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</si>
  <si>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</si>
  <si>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労務管理費</t>
    <rPh sb="0" eb="2">
      <t>ロウム</t>
    </rPh>
    <rPh sb="2" eb="5">
      <t>カンリヒ</t>
    </rPh>
    <phoneticPr fontId="6"/>
  </si>
  <si>
    <t>そぜ</t>
    <phoneticPr fontId="6"/>
  </si>
  <si>
    <t>租税公課</t>
    <rPh sb="0" eb="2">
      <t>ソゼイ</t>
    </rPh>
    <rPh sb="2" eb="4">
      <t>コウカ</t>
    </rPh>
    <phoneticPr fontId="6"/>
  </si>
  <si>
    <t>賞与</t>
    <rPh sb="0" eb="2">
      <t>ショウヨ</t>
    </rPh>
    <phoneticPr fontId="6"/>
  </si>
  <si>
    <t>退職金</t>
    <rPh sb="0" eb="3">
      <t>タイショクキン</t>
    </rPh>
    <phoneticPr fontId="6"/>
  </si>
  <si>
    <t>ほう</t>
    <phoneticPr fontId="6"/>
  </si>
  <si>
    <t>法定福利費</t>
    <rPh sb="0" eb="2">
      <t>ホウテイ</t>
    </rPh>
    <rPh sb="2" eb="4">
      <t>フクリ</t>
    </rPh>
    <rPh sb="4" eb="5">
      <t>ヒ</t>
    </rPh>
    <phoneticPr fontId="6"/>
  </si>
  <si>
    <t>ふく</t>
    <phoneticPr fontId="6"/>
  </si>
  <si>
    <t>福利厚生費</t>
    <rPh sb="0" eb="2">
      <t>フクリ</t>
    </rPh>
    <rPh sb="2" eb="5">
      <t>コウセイヒ</t>
    </rPh>
    <phoneticPr fontId="6"/>
  </si>
  <si>
    <t>じむ</t>
    <phoneticPr fontId="6"/>
  </si>
  <si>
    <t>事務・消耗品費（ロープ）</t>
    <rPh sb="0" eb="2">
      <t>ジム</t>
    </rPh>
    <rPh sb="3" eb="5">
      <t>ショウモウ</t>
    </rPh>
    <rPh sb="5" eb="6">
      <t>ヒン</t>
    </rPh>
    <rPh sb="6" eb="7">
      <t>ヒ</t>
    </rPh>
    <phoneticPr fontId="6"/>
  </si>
  <si>
    <t>つう</t>
    <phoneticPr fontId="6"/>
  </si>
  <si>
    <t>通信費</t>
    <rPh sb="0" eb="3">
      <t>ツウシンヒ</t>
    </rPh>
    <phoneticPr fontId="6"/>
  </si>
  <si>
    <t>交際費</t>
    <rPh sb="0" eb="3">
      <t>コウサイヒ</t>
    </rPh>
    <phoneticPr fontId="6"/>
  </si>
  <si>
    <t>ねん</t>
    <phoneticPr fontId="6"/>
  </si>
  <si>
    <t>燃料費</t>
    <rPh sb="0" eb="3">
      <t>ネンリョウヒ</t>
    </rPh>
    <phoneticPr fontId="6"/>
  </si>
  <si>
    <t>雑費（係船費）</t>
    <rPh sb="0" eb="2">
      <t>ザッピ</t>
    </rPh>
    <rPh sb="3" eb="5">
      <t>ケイセン</t>
    </rPh>
    <rPh sb="5" eb="6">
      <t>ヒ</t>
    </rPh>
    <phoneticPr fontId="6"/>
  </si>
  <si>
    <t>りょ</t>
    <phoneticPr fontId="6"/>
  </si>
  <si>
    <t>旅費交通費</t>
    <rPh sb="0" eb="2">
      <t>リョヒ</t>
    </rPh>
    <rPh sb="2" eb="5">
      <t>コウツウヒ</t>
    </rPh>
    <phoneticPr fontId="6"/>
  </si>
  <si>
    <t>滞在費</t>
    <rPh sb="0" eb="2">
      <t>タイザイ</t>
    </rPh>
    <rPh sb="2" eb="3">
      <t>ヒ</t>
    </rPh>
    <phoneticPr fontId="6"/>
  </si>
  <si>
    <t>ちゃ</t>
    <phoneticPr fontId="6"/>
  </si>
  <si>
    <t>チャータ料</t>
    <rPh sb="4" eb="5">
      <t>リョウ</t>
    </rPh>
    <phoneticPr fontId="6"/>
  </si>
  <si>
    <t>どっ</t>
    <phoneticPr fontId="6"/>
  </si>
  <si>
    <t>ドック代3年</t>
    <rPh sb="3" eb="4">
      <t>ダイ</t>
    </rPh>
    <rPh sb="5" eb="6">
      <t>ネン</t>
    </rPh>
    <phoneticPr fontId="6"/>
  </si>
  <si>
    <t>検査費用2年</t>
    <rPh sb="0" eb="2">
      <t>ケンサ</t>
    </rPh>
    <rPh sb="2" eb="4">
      <t>ヒヨウ</t>
    </rPh>
    <rPh sb="5" eb="6">
      <t>ネン</t>
    </rPh>
    <phoneticPr fontId="6"/>
  </si>
  <si>
    <t>くれ</t>
    <phoneticPr fontId="6"/>
  </si>
  <si>
    <t>クレーンワイヤー2年</t>
    <rPh sb="9" eb="10">
      <t>ネン</t>
    </rPh>
    <phoneticPr fontId="6"/>
  </si>
  <si>
    <t>うぃ</t>
    <phoneticPr fontId="6"/>
  </si>
  <si>
    <t>ウィンチワイヤー2年</t>
    <rPh sb="9" eb="10">
      <t>ネン</t>
    </rPh>
    <phoneticPr fontId="6"/>
  </si>
  <si>
    <t>まり</t>
    <phoneticPr fontId="6"/>
  </si>
  <si>
    <t>マリン</t>
    <phoneticPr fontId="6"/>
  </si>
  <si>
    <t>科目コード</t>
    <rPh sb="0" eb="2">
      <t>カモク</t>
    </rPh>
    <phoneticPr fontId="6"/>
  </si>
  <si>
    <t>工事CD上3桁</t>
    <rPh sb="0" eb="2">
      <t>コウジ</t>
    </rPh>
    <rPh sb="4" eb="5">
      <t>カミ</t>
    </rPh>
    <rPh sb="6" eb="7">
      <t>ケタ</t>
    </rPh>
    <phoneticPr fontId="6"/>
  </si>
  <si>
    <t>部門コード</t>
    <phoneticPr fontId="6"/>
  </si>
  <si>
    <t>材料費</t>
    <rPh sb="0" eb="3">
      <t>ザイリョウヒ</t>
    </rPh>
    <phoneticPr fontId="6"/>
  </si>
  <si>
    <t>経費</t>
    <rPh sb="0" eb="2">
      <t>ケイヒ</t>
    </rPh>
    <phoneticPr fontId="6"/>
  </si>
  <si>
    <t>0360</t>
    <phoneticPr fontId="6"/>
  </si>
  <si>
    <t>費目</t>
    <rPh sb="0" eb="2">
      <t>ヒモク</t>
    </rPh>
    <phoneticPr fontId="3"/>
  </si>
  <si>
    <t>企業体名</t>
    <rPh sb="0" eb="3">
      <t>キギョウタイ</t>
    </rPh>
    <rPh sb="3" eb="4">
      <t>メイ</t>
    </rPh>
    <phoneticPr fontId="3"/>
  </si>
  <si>
    <t>コード</t>
    <phoneticPr fontId="3"/>
  </si>
  <si>
    <t>企業体</t>
    <rPh sb="0" eb="3">
      <t>キギョウタイ</t>
    </rPh>
    <phoneticPr fontId="3"/>
  </si>
  <si>
    <t>御中</t>
    <rPh sb="0" eb="2">
      <t>オンチュウ</t>
    </rPh>
    <phoneticPr fontId="3"/>
  </si>
  <si>
    <t>社名</t>
    <rPh sb="0" eb="2">
      <t>シャメイ</t>
    </rPh>
    <phoneticPr fontId="3"/>
  </si>
  <si>
    <t>代表構成員　(株)西海建設</t>
  </si>
  <si>
    <t>特定建設工事共同企業体</t>
  </si>
  <si>
    <t>西海建設・萩原組</t>
  </si>
  <si>
    <t>西海建設・面高建設</t>
  </si>
  <si>
    <t>西海建設・黒瀬建設・田浦組</t>
  </si>
  <si>
    <t>西海建設・長崎土建工業所</t>
  </si>
  <si>
    <t>(株)西海建設・春藤建設(有)</t>
  </si>
  <si>
    <t>鷹島地区小中学校校舎改築　建築工事特定共同企業体</t>
  </si>
  <si>
    <t>代表者　(株)西海建設　佐世保支店</t>
  </si>
  <si>
    <t>西海建設・廣澤工務店</t>
  </si>
  <si>
    <t>建設工事共同企業体</t>
  </si>
  <si>
    <t>代表構成員　(株)西海建設　西海営業所</t>
  </si>
  <si>
    <t>西海建設・長崎西部建設</t>
  </si>
  <si>
    <t>西海建設・安永建設</t>
  </si>
  <si>
    <t>代表構成員　(株)西海建設　佐世保支店</t>
  </si>
  <si>
    <t>40018170</t>
    <phoneticPr fontId="3"/>
  </si>
  <si>
    <t>40019188</t>
    <phoneticPr fontId="3"/>
  </si>
  <si>
    <t>40020012</t>
    <phoneticPr fontId="3"/>
  </si>
  <si>
    <t>40020038</t>
    <phoneticPr fontId="3"/>
  </si>
  <si>
    <t>41019074</t>
    <phoneticPr fontId="3"/>
  </si>
  <si>
    <t>41019124</t>
    <phoneticPr fontId="3"/>
  </si>
  <si>
    <t>41020002</t>
    <phoneticPr fontId="3"/>
  </si>
  <si>
    <t>41020008</t>
    <phoneticPr fontId="3"/>
  </si>
  <si>
    <t>41020066</t>
    <phoneticPr fontId="3"/>
  </si>
  <si>
    <t>西海建設・大坪建設</t>
    <rPh sb="0" eb="2">
      <t>サイカイ</t>
    </rPh>
    <rPh sb="2" eb="4">
      <t>ケンセツ</t>
    </rPh>
    <rPh sb="5" eb="7">
      <t>オオツボ</t>
    </rPh>
    <rPh sb="7" eb="9">
      <t>ケンセツ</t>
    </rPh>
    <phoneticPr fontId="1"/>
  </si>
  <si>
    <t>特定建設工事共同企業体</t>
    <phoneticPr fontId="3"/>
  </si>
  <si>
    <t>代表構成員　(株)西海建設</t>
    <phoneticPr fontId="3"/>
  </si>
  <si>
    <t>40020098</t>
    <phoneticPr fontId="3"/>
  </si>
  <si>
    <t>40020200</t>
  </si>
  <si>
    <t>西海建設・クボタ</t>
  </si>
  <si>
    <t>検　印</t>
    <rPh sb="0" eb="1">
      <t>ケン</t>
    </rPh>
    <rPh sb="2" eb="3">
      <t>イン</t>
    </rPh>
    <phoneticPr fontId="3"/>
  </si>
  <si>
    <t>西海建設・坂本組</t>
    <phoneticPr fontId="3"/>
  </si>
  <si>
    <t>40020198</t>
    <phoneticPr fontId="3"/>
  </si>
  <si>
    <t>西海建設・壱松組</t>
    <phoneticPr fontId="3"/>
  </si>
  <si>
    <t>40020215</t>
    <phoneticPr fontId="3"/>
  </si>
  <si>
    <t>改-202106</t>
    <phoneticPr fontId="6"/>
  </si>
  <si>
    <t>40021092</t>
    <phoneticPr fontId="3"/>
  </si>
  <si>
    <t>西海建設・大坪建設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</si>
</sst>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m/d"/>
    <numFmt numFmtId="177" formatCode="[$-F800]dddd\,\ mmmm\ dd\,\ yyyy"/>
    <numFmt numFmtId="178" formatCode="m/d;@"/>
    <numFmt numFmtId="179" formatCode="#,##0.00_);[Red]\(#,##0.00\)"/>
    <numFmt numFmtId="180" formatCode="#,##0_ ;[Red]\-#,##0\ "/>
    <numFmt numFmtId="181" formatCode="00000000"/>
    <numFmt numFmtId="182" formatCode="#,##0.00_ ;[Red]\-#,##0.00\ "/>
    <numFmt numFmtId="183" formatCode="000"/>
    <numFmt numFmtId="184" formatCode="0000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Ｐ明朝"/>
      <family val="1"/>
      <charset val="128"/>
    </font>
    <font>
      <b/>
      <u/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EB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2" borderId="7" xfId="1" applyFont="1" applyFill="1" applyBorder="1" applyAlignment="1" applyProtection="1">
      <alignment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2" fillId="0" borderId="0" xfId="1" applyFont="1" applyAlignment="1">
      <alignment vertical="center"/>
    </xf>
    <xf numFmtId="0" fontId="2" fillId="2" borderId="18" xfId="1" applyFont="1" applyFill="1" applyBorder="1" applyAlignment="1" applyProtection="1">
      <alignment horizontal="center" vertical="center" shrinkToFit="1"/>
      <protection locked="0"/>
    </xf>
    <xf numFmtId="182" fontId="2" fillId="2" borderId="19" xfId="1" applyNumberFormat="1" applyFont="1" applyFill="1" applyBorder="1" applyAlignment="1" applyProtection="1">
      <alignment vertical="center"/>
      <protection locked="0"/>
    </xf>
    <xf numFmtId="182" fontId="2" fillId="2" borderId="46" xfId="2" applyNumberFormat="1" applyFont="1" applyFill="1" applyBorder="1" applyAlignment="1" applyProtection="1">
      <alignment vertical="center"/>
      <protection locked="0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182" fontId="2" fillId="2" borderId="29" xfId="1" applyNumberFormat="1" applyFont="1" applyFill="1" applyBorder="1" applyAlignment="1" applyProtection="1">
      <alignment vertical="center"/>
      <protection locked="0"/>
    </xf>
    <xf numFmtId="182" fontId="2" fillId="2" borderId="28" xfId="1" applyNumberFormat="1" applyFont="1" applyFill="1" applyBorder="1" applyAlignment="1" applyProtection="1">
      <alignment vertical="center"/>
      <protection locked="0"/>
    </xf>
    <xf numFmtId="0" fontId="2" fillId="2" borderId="45" xfId="1" applyFont="1" applyFill="1" applyBorder="1" applyAlignment="1" applyProtection="1">
      <alignment horizontal="center" vertical="center" shrinkToFit="1"/>
      <protection locked="0"/>
    </xf>
    <xf numFmtId="182" fontId="2" fillId="2" borderId="6" xfId="1" applyNumberFormat="1" applyFont="1" applyFill="1" applyBorder="1" applyAlignment="1" applyProtection="1">
      <alignment vertical="center"/>
      <protection locked="0"/>
    </xf>
    <xf numFmtId="182" fontId="2" fillId="2" borderId="37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38" fontId="2" fillId="2" borderId="18" xfId="2" applyFont="1" applyFill="1" applyBorder="1" applyAlignment="1" applyProtection="1">
      <alignment vertical="center"/>
      <protection locked="0"/>
    </xf>
    <xf numFmtId="38" fontId="2" fillId="2" borderId="28" xfId="2" applyFont="1" applyFill="1" applyBorder="1" applyAlignment="1" applyProtection="1">
      <alignment vertical="center"/>
      <protection locked="0"/>
    </xf>
    <xf numFmtId="38" fontId="2" fillId="2" borderId="32" xfId="2" applyFont="1" applyFill="1" applyBorder="1" applyAlignment="1" applyProtection="1">
      <alignment vertical="center"/>
      <protection locked="0"/>
    </xf>
    <xf numFmtId="176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3" xfId="1" applyFont="1" applyFill="1" applyBorder="1" applyAlignment="1" applyProtection="1">
      <alignment horizontal="center" vertical="center" shrinkToFit="1"/>
      <protection locked="0"/>
    </xf>
    <xf numFmtId="176" fontId="2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31" xfId="1" applyFont="1" applyFill="1" applyBorder="1" applyAlignment="1" applyProtection="1">
      <alignment horizontal="center" vertical="center" shrinkToFit="1"/>
      <protection locked="0"/>
    </xf>
    <xf numFmtId="176" fontId="2" fillId="2" borderId="4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7" xfId="1" applyFont="1" applyFill="1" applyBorder="1" applyAlignment="1" applyProtection="1">
      <alignment horizontal="center" vertical="center" shrinkToFit="1"/>
      <protection locked="0"/>
    </xf>
    <xf numFmtId="0" fontId="2" fillId="2" borderId="19" xfId="1" applyFont="1" applyFill="1" applyBorder="1" applyAlignment="1" applyProtection="1">
      <alignment horizontal="left" vertical="center" shrinkToFit="1"/>
      <protection locked="0"/>
    </xf>
    <xf numFmtId="49" fontId="2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2" fillId="2" borderId="19" xfId="1" applyNumberFormat="1" applyFont="1" applyFill="1" applyBorder="1" applyAlignment="1" applyProtection="1">
      <alignment horizontal="left" vertical="center" shrinkToFit="1"/>
      <protection locked="0"/>
    </xf>
    <xf numFmtId="0" fontId="2" fillId="2" borderId="29" xfId="1" applyFont="1" applyFill="1" applyBorder="1" applyAlignment="1" applyProtection="1">
      <alignment horizontal="left" vertical="center" shrinkToFit="1"/>
      <protection locked="0"/>
    </xf>
    <xf numFmtId="49" fontId="2" fillId="2" borderId="29" xfId="1" applyNumberFormat="1" applyFont="1" applyFill="1" applyBorder="1" applyAlignment="1" applyProtection="1">
      <alignment horizontal="left" vertical="center" shrinkToFit="1"/>
      <protection locked="0"/>
    </xf>
    <xf numFmtId="0" fontId="2" fillId="2" borderId="6" xfId="1" applyFont="1" applyFill="1" applyBorder="1" applyAlignment="1" applyProtection="1">
      <alignment horizontal="left" vertical="center" shrinkToFit="1"/>
      <protection locked="0"/>
    </xf>
    <xf numFmtId="49" fontId="2" fillId="2" borderId="33" xfId="1" applyNumberFormat="1" applyFont="1" applyFill="1" applyBorder="1" applyAlignment="1" applyProtection="1">
      <alignment horizontal="left" vertical="center" shrinkToFit="1"/>
      <protection locked="0"/>
    </xf>
    <xf numFmtId="49" fontId="2" fillId="2" borderId="6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38" xfId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0" fontId="1" fillId="0" borderId="0" xfId="1"/>
    <xf numFmtId="183" fontId="13" fillId="0" borderId="0" xfId="1" applyNumberFormat="1" applyFont="1" applyAlignment="1">
      <alignment horizontal="left" vertical="center"/>
    </xf>
    <xf numFmtId="183" fontId="13" fillId="0" borderId="0" xfId="1" applyNumberFormat="1" applyFont="1"/>
    <xf numFmtId="184" fontId="13" fillId="0" borderId="0" xfId="1" applyNumberFormat="1" applyFont="1"/>
    <xf numFmtId="0" fontId="13" fillId="0" borderId="0" xfId="1" applyFont="1"/>
    <xf numFmtId="0" fontId="2" fillId="0" borderId="38" xfId="1" applyFont="1" applyBorder="1" applyAlignment="1">
      <alignment vertical="center"/>
    </xf>
    <xf numFmtId="49" fontId="2" fillId="0" borderId="13" xfId="1" applyNumberFormat="1" applyFont="1" applyBorder="1" applyAlignment="1">
      <alignment horizontal="center" vertical="center"/>
    </xf>
    <xf numFmtId="183" fontId="13" fillId="0" borderId="7" xfId="1" applyNumberFormat="1" applyFont="1" applyBorder="1" applyAlignment="1">
      <alignment horizontal="center"/>
    </xf>
    <xf numFmtId="184" fontId="13" fillId="0" borderId="48" xfId="1" applyNumberFormat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183" fontId="13" fillId="0" borderId="49" xfId="1" applyNumberFormat="1" applyFont="1" applyBorder="1" applyAlignment="1">
      <alignment horizontal="center"/>
    </xf>
    <xf numFmtId="184" fontId="13" fillId="0" borderId="8" xfId="1" applyNumberFormat="1" applyFont="1" applyBorder="1" applyAlignment="1">
      <alignment horizontal="center"/>
    </xf>
    <xf numFmtId="0" fontId="13" fillId="0" borderId="38" xfId="1" applyFont="1" applyBorder="1"/>
    <xf numFmtId="183" fontId="13" fillId="0" borderId="10" xfId="1" applyNumberFormat="1" applyFont="1" applyBorder="1"/>
    <xf numFmtId="184" fontId="13" fillId="0" borderId="48" xfId="1" applyNumberFormat="1" applyFont="1" applyBorder="1"/>
    <xf numFmtId="183" fontId="13" fillId="0" borderId="49" xfId="1" applyNumberFormat="1" applyFont="1" applyBorder="1"/>
    <xf numFmtId="184" fontId="13" fillId="0" borderId="11" xfId="1" applyNumberFormat="1" applyFont="1" applyBorder="1"/>
    <xf numFmtId="0" fontId="13" fillId="3" borderId="38" xfId="1" applyFont="1" applyFill="1" applyBorder="1"/>
    <xf numFmtId="183" fontId="13" fillId="3" borderId="10" xfId="1" applyNumberFormat="1" applyFont="1" applyFill="1" applyBorder="1"/>
    <xf numFmtId="184" fontId="13" fillId="3" borderId="48" xfId="1" applyNumberFormat="1" applyFont="1" applyFill="1" applyBorder="1"/>
    <xf numFmtId="0" fontId="13" fillId="3" borderId="38" xfId="1" applyFont="1" applyFill="1" applyBorder="1" applyAlignment="1">
      <alignment horizontal="center"/>
    </xf>
    <xf numFmtId="183" fontId="13" fillId="3" borderId="49" xfId="1" applyNumberFormat="1" applyFont="1" applyFill="1" applyBorder="1"/>
    <xf numFmtId="184" fontId="13" fillId="3" borderId="11" xfId="1" applyNumberFormat="1" applyFont="1" applyFill="1" applyBorder="1"/>
    <xf numFmtId="183" fontId="13" fillId="0" borderId="38" xfId="1" applyNumberFormat="1" applyFont="1" applyBorder="1"/>
    <xf numFmtId="0" fontId="2" fillId="0" borderId="38" xfId="1" applyFont="1" applyBorder="1" applyAlignment="1" applyProtection="1">
      <alignment vertical="center"/>
      <protection locked="0"/>
    </xf>
    <xf numFmtId="0" fontId="2" fillId="0" borderId="38" xfId="1" applyFont="1" applyBorder="1" applyAlignment="1" applyProtection="1">
      <alignment horizontal="center" vertical="center"/>
      <protection locked="0"/>
    </xf>
    <xf numFmtId="9" fontId="13" fillId="0" borderId="38" xfId="3" applyFont="1" applyBorder="1"/>
    <xf numFmtId="49" fontId="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13" fillId="0" borderId="0" xfId="1" applyNumberFormat="1" applyFont="1"/>
    <xf numFmtId="49" fontId="13" fillId="0" borderId="38" xfId="1" applyNumberFormat="1" applyFont="1" applyBorder="1"/>
    <xf numFmtId="176" fontId="2" fillId="0" borderId="0" xfId="1" applyNumberFormat="1" applyFont="1" applyAlignment="1" applyProtection="1">
      <alignment vertical="center"/>
      <protection hidden="1"/>
    </xf>
    <xf numFmtId="49" fontId="4" fillId="0" borderId="0" xfId="1" applyNumberFormat="1" applyFont="1" applyAlignment="1" applyProtection="1">
      <alignment vertical="center"/>
      <protection hidden="1"/>
    </xf>
    <xf numFmtId="176" fontId="4" fillId="0" borderId="0" xfId="1" applyNumberFormat="1" applyFon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176" fontId="8" fillId="0" borderId="0" xfId="1" applyNumberFormat="1" applyFont="1" applyAlignment="1" applyProtection="1">
      <alignment vertical="center"/>
      <protection hidden="1"/>
    </xf>
    <xf numFmtId="49" fontId="2" fillId="0" borderId="0" xfId="1" applyNumberFormat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14" fontId="2" fillId="0" borderId="0" xfId="1" applyNumberFormat="1" applyFont="1" applyAlignment="1" applyProtection="1">
      <alignment vertical="center"/>
      <protection hidden="1"/>
    </xf>
    <xf numFmtId="49" fontId="8" fillId="0" borderId="0" xfId="1" applyNumberFormat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49" fontId="2" fillId="0" borderId="2" xfId="1" applyNumberFormat="1" applyFont="1" applyBorder="1" applyAlignment="1" applyProtection="1">
      <alignment horizontal="righ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7" fillId="0" borderId="4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vertical="center"/>
      <protection hidden="1"/>
    </xf>
    <xf numFmtId="0" fontId="7" fillId="0" borderId="4" xfId="1" applyFont="1" applyBorder="1" applyAlignment="1" applyProtection="1">
      <alignment vertical="center"/>
      <protection hidden="1"/>
    </xf>
    <xf numFmtId="176" fontId="9" fillId="0" borderId="0" xfId="1" applyNumberFormat="1" applyFont="1" applyAlignment="1" applyProtection="1">
      <alignment vertical="center"/>
      <protection hidden="1"/>
    </xf>
    <xf numFmtId="0" fontId="2" fillId="0" borderId="4" xfId="1" applyFont="1" applyBorder="1" applyAlignment="1" applyProtection="1">
      <alignment horizontal="left" vertical="center"/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49" fontId="9" fillId="0" borderId="0" xfId="1" applyNumberFormat="1" applyFont="1" applyAlignment="1" applyProtection="1">
      <alignment vertical="center"/>
      <protection hidden="1"/>
    </xf>
    <xf numFmtId="0" fontId="2" fillId="0" borderId="9" xfId="1" applyFont="1" applyBorder="1" applyAlignment="1" applyProtection="1">
      <alignment horizontal="left" vertical="center"/>
      <protection hidden="1"/>
    </xf>
    <xf numFmtId="0" fontId="7" fillId="0" borderId="6" xfId="1" applyFont="1" applyBorder="1" applyAlignment="1" applyProtection="1">
      <alignment horizontal="left" vertical="center"/>
      <protection hidden="1"/>
    </xf>
    <xf numFmtId="0" fontId="2" fillId="0" borderId="7" xfId="1" applyFont="1" applyBorder="1" applyAlignment="1" applyProtection="1">
      <alignment vertical="center"/>
      <protection hidden="1"/>
    </xf>
    <xf numFmtId="0" fontId="2" fillId="0" borderId="8" xfId="1" applyFont="1" applyBorder="1" applyAlignment="1" applyProtection="1">
      <alignment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9" fillId="0" borderId="9" xfId="1" applyFont="1" applyBorder="1" applyAlignment="1" applyProtection="1">
      <alignment vertical="center"/>
      <protection hidden="1"/>
    </xf>
    <xf numFmtId="49" fontId="8" fillId="0" borderId="0" xfId="1" applyNumberFormat="1" applyFont="1" applyAlignment="1" applyProtection="1">
      <alignment horizontal="right" vertical="center"/>
      <protection hidden="1"/>
    </xf>
    <xf numFmtId="0" fontId="8" fillId="0" borderId="0" xfId="1" applyFont="1" applyAlignment="1" applyProtection="1">
      <alignment horizontal="righ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176" fontId="7" fillId="0" borderId="13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7" fillId="0" borderId="13" xfId="1" applyFont="1" applyBorder="1" applyAlignment="1" applyProtection="1">
      <alignment horizontal="center" vertical="center"/>
      <protection hidden="1"/>
    </xf>
    <xf numFmtId="0" fontId="7" fillId="0" borderId="17" xfId="1" applyFont="1" applyBorder="1" applyAlignment="1" applyProtection="1">
      <alignment horizontal="center" vertical="center"/>
      <protection hidden="1"/>
    </xf>
    <xf numFmtId="178" fontId="2" fillId="0" borderId="18" xfId="1" applyNumberFormat="1" applyFont="1" applyBorder="1" applyAlignment="1" applyProtection="1">
      <alignment vertical="center" shrinkToFit="1"/>
      <protection hidden="1"/>
    </xf>
    <xf numFmtId="0" fontId="2" fillId="0" borderId="23" xfId="1" applyFont="1" applyBorder="1" applyAlignment="1" applyProtection="1">
      <alignment horizontal="left" vertical="center" shrinkToFit="1"/>
      <protection hidden="1"/>
    </xf>
    <xf numFmtId="179" fontId="2" fillId="0" borderId="19" xfId="1" applyNumberFormat="1" applyFont="1" applyBorder="1" applyAlignment="1" applyProtection="1">
      <alignment vertical="center" shrinkToFit="1"/>
      <protection hidden="1"/>
    </xf>
    <xf numFmtId="180" fontId="2" fillId="0" borderId="18" xfId="2" applyNumberFormat="1" applyFont="1" applyFill="1" applyBorder="1" applyAlignment="1" applyProtection="1">
      <alignment vertical="center" shrinkToFit="1"/>
      <protection hidden="1"/>
    </xf>
    <xf numFmtId="180" fontId="2" fillId="0" borderId="25" xfId="2" applyNumberFormat="1" applyFont="1" applyFill="1" applyBorder="1" applyAlignment="1" applyProtection="1">
      <alignment vertical="center" shrinkToFit="1"/>
      <protection hidden="1"/>
    </xf>
    <xf numFmtId="0" fontId="12" fillId="0" borderId="0" xfId="1" applyFont="1" applyAlignment="1" applyProtection="1">
      <alignment vertical="center"/>
      <protection hidden="1"/>
    </xf>
    <xf numFmtId="178" fontId="2" fillId="0" borderId="28" xfId="1" applyNumberFormat="1" applyFont="1" applyBorder="1" applyAlignment="1" applyProtection="1">
      <alignment vertical="center" shrinkToFit="1"/>
      <protection hidden="1"/>
    </xf>
    <xf numFmtId="179" fontId="2" fillId="0" borderId="29" xfId="1" applyNumberFormat="1" applyFont="1" applyBorder="1" applyAlignment="1" applyProtection="1">
      <alignment vertical="center" shrinkToFit="1"/>
      <protection hidden="1"/>
    </xf>
    <xf numFmtId="180" fontId="2" fillId="0" borderId="28" xfId="2" applyNumberFormat="1" applyFont="1" applyFill="1" applyBorder="1" applyAlignment="1" applyProtection="1">
      <alignment vertical="center" shrinkToFit="1"/>
      <protection hidden="1"/>
    </xf>
    <xf numFmtId="178" fontId="2" fillId="0" borderId="32" xfId="1" applyNumberFormat="1" applyFont="1" applyBorder="1" applyAlignment="1" applyProtection="1">
      <alignment vertical="center" shrinkToFit="1"/>
      <protection hidden="1"/>
    </xf>
    <xf numFmtId="0" fontId="2" fillId="0" borderId="0" xfId="1" applyFont="1" applyAlignment="1" applyProtection="1">
      <alignment horizontal="left" vertical="center" shrinkToFit="1"/>
      <protection hidden="1"/>
    </xf>
    <xf numFmtId="179" fontId="2" fillId="0" borderId="4" xfId="1" applyNumberFormat="1" applyFont="1" applyBorder="1" applyAlignment="1" applyProtection="1">
      <alignment vertical="center" shrinkToFit="1"/>
      <protection hidden="1"/>
    </xf>
    <xf numFmtId="180" fontId="2" fillId="0" borderId="37" xfId="2" applyNumberFormat="1" applyFont="1" applyFill="1" applyBorder="1" applyAlignment="1" applyProtection="1">
      <alignment vertical="center" shrinkToFit="1"/>
      <protection hidden="1"/>
    </xf>
    <xf numFmtId="180" fontId="2" fillId="0" borderId="32" xfId="2" applyNumberFormat="1" applyFont="1" applyFill="1" applyBorder="1" applyAlignment="1" applyProtection="1">
      <alignment vertical="center" shrinkToFit="1"/>
      <protection hidden="1"/>
    </xf>
    <xf numFmtId="0" fontId="7" fillId="0" borderId="3" xfId="1" applyFont="1" applyBorder="1" applyAlignment="1" applyProtection="1">
      <alignment horizontal="center" vertical="center"/>
      <protection hidden="1"/>
    </xf>
    <xf numFmtId="0" fontId="7" fillId="0" borderId="38" xfId="1" applyFont="1" applyBorder="1" applyAlignment="1" applyProtection="1">
      <alignment vertical="center"/>
      <protection hidden="1"/>
    </xf>
    <xf numFmtId="180" fontId="2" fillId="0" borderId="42" xfId="2" applyNumberFormat="1" applyFont="1" applyFill="1" applyBorder="1" applyAlignment="1" applyProtection="1">
      <alignment vertical="center"/>
      <protection hidden="1"/>
    </xf>
    <xf numFmtId="180" fontId="2" fillId="0" borderId="0" xfId="2" applyNumberFormat="1" applyFont="1" applyFill="1" applyBorder="1" applyAlignment="1" applyProtection="1">
      <alignment vertical="center"/>
      <protection hidden="1"/>
    </xf>
    <xf numFmtId="9" fontId="2" fillId="0" borderId="0" xfId="3" applyFont="1" applyFill="1" applyBorder="1" applyAlignment="1" applyProtection="1">
      <alignment vertical="center"/>
      <protection hidden="1"/>
    </xf>
    <xf numFmtId="49" fontId="7" fillId="0" borderId="0" xfId="1" applyNumberFormat="1" applyFont="1" applyAlignment="1" applyProtection="1">
      <alignment vertical="center"/>
      <protection hidden="1"/>
    </xf>
    <xf numFmtId="0" fontId="12" fillId="0" borderId="3" xfId="1" applyFont="1" applyBorder="1" applyAlignment="1" applyProtection="1">
      <alignment horizontal="left" vertical="center"/>
      <protection hidden="1"/>
    </xf>
    <xf numFmtId="0" fontId="12" fillId="0" borderId="34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176" fontId="7" fillId="0" borderId="0" xfId="1" applyNumberFormat="1" applyFont="1" applyAlignment="1" applyProtection="1">
      <alignment vertical="center"/>
      <protection hidden="1"/>
    </xf>
    <xf numFmtId="176" fontId="2" fillId="0" borderId="0" xfId="1" applyNumberFormat="1" applyFont="1" applyAlignment="1" applyProtection="1">
      <alignment shrinkToFit="1"/>
      <protection hidden="1"/>
    </xf>
    <xf numFmtId="18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182" fontId="4" fillId="0" borderId="0" xfId="1" applyNumberFormat="1" applyFont="1" applyAlignment="1" applyProtection="1">
      <alignment horizontal="center"/>
      <protection hidden="1"/>
    </xf>
    <xf numFmtId="38" fontId="7" fillId="0" borderId="0" xfId="2" applyFont="1" applyFill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NumberFormat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176" fontId="2" fillId="0" borderId="0" xfId="1" applyNumberFormat="1" applyFont="1" applyAlignment="1" applyProtection="1">
      <alignment vertical="center" shrinkToFit="1"/>
      <protection hidden="1"/>
    </xf>
    <xf numFmtId="182" fontId="9" fillId="0" borderId="0" xfId="1" applyNumberFormat="1" applyFont="1" applyAlignment="1" applyProtection="1">
      <alignment vertical="center"/>
      <protection hidden="1"/>
    </xf>
    <xf numFmtId="182" fontId="9" fillId="0" borderId="0" xfId="1" applyNumberFormat="1" applyFont="1" applyAlignment="1" applyProtection="1">
      <alignment horizontal="center" vertical="center"/>
      <protection hidden="1"/>
    </xf>
    <xf numFmtId="38" fontId="11" fillId="0" borderId="0" xfId="2" applyFont="1" applyFill="1" applyAlignment="1" applyProtection="1">
      <alignment vertical="center"/>
      <protection hidden="1"/>
    </xf>
    <xf numFmtId="182" fontId="11" fillId="0" borderId="0" xfId="1" applyNumberFormat="1" applyFont="1" applyAlignment="1" applyProtection="1">
      <alignment vertical="center"/>
      <protection hidden="1"/>
    </xf>
    <xf numFmtId="0" fontId="11" fillId="0" borderId="0" xfId="1" applyNumberFormat="1" applyFont="1" applyAlignment="1" applyProtection="1">
      <alignment vertical="center"/>
      <protection hidden="1"/>
    </xf>
    <xf numFmtId="181" fontId="8" fillId="0" borderId="0" xfId="1" applyNumberFormat="1" applyFont="1" applyAlignment="1" applyProtection="1">
      <alignment horizontal="center"/>
      <protection hidden="1"/>
    </xf>
    <xf numFmtId="0" fontId="8" fillId="0" borderId="0" xfId="1" applyFont="1" applyProtection="1">
      <protection hidden="1"/>
    </xf>
    <xf numFmtId="182" fontId="7" fillId="0" borderId="0" xfId="1" applyNumberFormat="1" applyFont="1" applyAlignment="1" applyProtection="1">
      <alignment vertical="center"/>
      <protection hidden="1"/>
    </xf>
    <xf numFmtId="181" fontId="2" fillId="0" borderId="0" xfId="1" applyNumberFormat="1" applyFont="1" applyAlignment="1" applyProtection="1">
      <alignment horizontal="center" vertical="center"/>
      <protection hidden="1"/>
    </xf>
    <xf numFmtId="182" fontId="2" fillId="0" borderId="0" xfId="1" applyNumberFormat="1" applyFont="1" applyAlignment="1" applyProtection="1">
      <alignment vertical="center"/>
      <protection hidden="1"/>
    </xf>
    <xf numFmtId="176" fontId="8" fillId="0" borderId="0" xfId="1" applyNumberFormat="1" applyFont="1" applyAlignment="1" applyProtection="1">
      <alignment shrinkToFi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0" xfId="1" applyFont="1" applyAlignment="1" applyProtection="1">
      <alignment horizontal="center"/>
      <protection hidden="1"/>
    </xf>
    <xf numFmtId="182" fontId="8" fillId="0" borderId="0" xfId="1" applyNumberFormat="1" applyFont="1" applyProtection="1">
      <protection hidden="1"/>
    </xf>
    <xf numFmtId="38" fontId="8" fillId="0" borderId="0" xfId="2" applyFont="1" applyFill="1" applyAlignment="1" applyProtection="1">
      <protection hidden="1"/>
    </xf>
    <xf numFmtId="176" fontId="7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82" fontId="7" fillId="0" borderId="1" xfId="1" applyNumberFormat="1" applyFont="1" applyBorder="1" applyAlignment="1" applyProtection="1">
      <alignment horizontal="center" vertical="center"/>
      <protection hidden="1"/>
    </xf>
    <xf numFmtId="182" fontId="7" fillId="0" borderId="17" xfId="1" applyNumberFormat="1" applyFont="1" applyBorder="1" applyAlignment="1" applyProtection="1">
      <alignment horizontal="center" vertical="center"/>
      <protection hidden="1"/>
    </xf>
    <xf numFmtId="38" fontId="7" fillId="0" borderId="17" xfId="2" applyFont="1" applyFill="1" applyBorder="1" applyAlignment="1" applyProtection="1">
      <alignment horizontal="center" vertical="center"/>
      <protection hidden="1"/>
    </xf>
    <xf numFmtId="38" fontId="7" fillId="0" borderId="13" xfId="2" applyFont="1" applyFill="1" applyBorder="1" applyAlignment="1" applyProtection="1">
      <alignment horizontal="center" vertical="center"/>
      <protection hidden="1"/>
    </xf>
    <xf numFmtId="0" fontId="15" fillId="0" borderId="0" xfId="0" applyFont="1" applyProtection="1">
      <alignment vertical="center"/>
      <protection hidden="1"/>
    </xf>
    <xf numFmtId="0" fontId="2" fillId="0" borderId="20" xfId="1" applyFont="1" applyBorder="1" applyAlignment="1" applyProtection="1">
      <alignment horizontal="center" vertical="center" shrinkToFit="1"/>
      <protection hidden="1"/>
    </xf>
    <xf numFmtId="38" fontId="2" fillId="0" borderId="25" xfId="2" applyFont="1" applyFill="1" applyBorder="1" applyAlignment="1" applyProtection="1">
      <alignment vertical="center"/>
      <protection hidden="1"/>
    </xf>
    <xf numFmtId="38" fontId="2" fillId="0" borderId="46" xfId="2" applyFont="1" applyFill="1" applyBorder="1" applyAlignment="1" applyProtection="1">
      <alignment vertical="center"/>
      <protection hidden="1"/>
    </xf>
    <xf numFmtId="0" fontId="2" fillId="0" borderId="18" xfId="1" applyFont="1" applyBorder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2" fillId="0" borderId="30" xfId="1" applyFont="1" applyBorder="1" applyAlignment="1" applyProtection="1">
      <alignment horizontal="center" vertical="center" shrinkToFit="1"/>
      <protection hidden="1"/>
    </xf>
    <xf numFmtId="38" fontId="2" fillId="0" borderId="28" xfId="2" applyFont="1" applyFill="1" applyBorder="1" applyAlignment="1" applyProtection="1">
      <alignment vertical="center"/>
      <protection hidden="1"/>
    </xf>
    <xf numFmtId="0" fontId="2" fillId="0" borderId="28" xfId="1" applyFont="1" applyBorder="1" applyAlignment="1" applyProtection="1">
      <alignment vertical="center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38" fontId="2" fillId="0" borderId="36" xfId="2" applyFont="1" applyFill="1" applyBorder="1" applyAlignment="1" applyProtection="1">
      <alignment vertical="center"/>
      <protection hidden="1"/>
    </xf>
    <xf numFmtId="38" fontId="2" fillId="0" borderId="37" xfId="2" applyFont="1" applyFill="1" applyBorder="1" applyAlignment="1" applyProtection="1">
      <alignment vertical="center"/>
      <protection hidden="1"/>
    </xf>
    <xf numFmtId="0" fontId="2" fillId="0" borderId="45" xfId="1" applyFont="1" applyBorder="1" applyAlignment="1" applyProtection="1">
      <alignment vertical="center"/>
      <protection hidden="1"/>
    </xf>
    <xf numFmtId="176" fontId="7" fillId="0" borderId="1" xfId="1" applyNumberFormat="1" applyFont="1" applyBorder="1" applyAlignment="1" applyProtection="1">
      <alignment horizontal="center" vertical="center" shrinkToFit="1"/>
      <protection hidden="1"/>
    </xf>
    <xf numFmtId="182" fontId="7" fillId="0" borderId="47" xfId="1" applyNumberFormat="1" applyFont="1" applyBorder="1" applyAlignment="1" applyProtection="1">
      <alignment horizontal="center" vertical="center"/>
      <protection hidden="1"/>
    </xf>
    <xf numFmtId="38" fontId="2" fillId="0" borderId="42" xfId="2" applyFont="1" applyFill="1" applyBorder="1" applyAlignment="1" applyProtection="1">
      <alignment vertical="center"/>
      <protection hidden="1"/>
    </xf>
    <xf numFmtId="38" fontId="2" fillId="0" borderId="0" xfId="2" applyFont="1" applyFill="1" applyBorder="1" applyAlignment="1" applyProtection="1">
      <alignment vertical="center"/>
      <protection hidden="1"/>
    </xf>
    <xf numFmtId="176" fontId="2" fillId="0" borderId="6" xfId="1" applyNumberFormat="1" applyFont="1" applyBorder="1" applyAlignment="1" applyProtection="1">
      <alignment shrinkToFit="1"/>
      <protection hidden="1"/>
    </xf>
    <xf numFmtId="182" fontId="7" fillId="0" borderId="42" xfId="1" applyNumberFormat="1" applyFont="1" applyBorder="1" applyAlignment="1" applyProtection="1">
      <alignment horizontal="center" vertical="center"/>
      <protection hidden="1"/>
    </xf>
    <xf numFmtId="0" fontId="2" fillId="0" borderId="0" xfId="1" applyFont="1" applyProtection="1">
      <protection hidden="1"/>
    </xf>
    <xf numFmtId="181" fontId="2" fillId="0" borderId="0" xfId="1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182" fontId="2" fillId="0" borderId="0" xfId="1" applyNumberFormat="1" applyFont="1" applyProtection="1">
      <protection hidden="1"/>
    </xf>
    <xf numFmtId="38" fontId="2" fillId="0" borderId="0" xfId="2" applyFont="1" applyFill="1" applyAlignment="1" applyProtection="1">
      <protection hidden="1"/>
    </xf>
    <xf numFmtId="0" fontId="1" fillId="0" borderId="38" xfId="1" applyBorder="1"/>
    <xf numFmtId="49" fontId="1" fillId="0" borderId="38" xfId="1" applyNumberFormat="1" applyBorder="1"/>
    <xf numFmtId="49" fontId="1" fillId="0" borderId="0" xfId="1" applyNumberFormat="1"/>
    <xf numFmtId="0" fontId="2" fillId="0" borderId="31" xfId="1" applyFont="1" applyBorder="1" applyAlignment="1" applyProtection="1">
      <alignment horizontal="left" vertical="center" shrinkToFi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7" fillId="0" borderId="0" xfId="1" applyFont="1" applyAlignment="1" applyProtection="1">
      <alignment horizontal="center" vertical="center" shrinkToFi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left" vertical="center" textRotation="255"/>
      <protection hidden="1"/>
    </xf>
    <xf numFmtId="0" fontId="2" fillId="0" borderId="2" xfId="1" applyFont="1" applyBorder="1" applyAlignment="1" applyProtection="1">
      <alignment vertical="center"/>
      <protection hidden="1"/>
    </xf>
    <xf numFmtId="0" fontId="2" fillId="0" borderId="3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left" vertical="center" textRotation="255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38" fontId="2" fillId="0" borderId="9" xfId="2" applyFont="1" applyFill="1" applyBorder="1" applyAlignment="1" applyProtection="1">
      <alignment vertical="center"/>
      <protection hidden="1"/>
    </xf>
    <xf numFmtId="38" fontId="2" fillId="0" borderId="11" xfId="2" applyFont="1" applyFill="1" applyBorder="1" applyAlignment="1" applyProtection="1">
      <alignment vertical="center"/>
      <protection hidden="1"/>
    </xf>
    <xf numFmtId="0" fontId="7" fillId="0" borderId="39" xfId="1" applyFont="1" applyBorder="1" applyAlignment="1" applyProtection="1">
      <alignment horizontal="center" vertical="center"/>
      <protection hidden="1"/>
    </xf>
    <xf numFmtId="0" fontId="7" fillId="0" borderId="40" xfId="1" applyFont="1" applyBorder="1" applyAlignment="1" applyProtection="1">
      <alignment horizontal="center" vertical="center"/>
      <protection hidden="1"/>
    </xf>
    <xf numFmtId="0" fontId="7" fillId="0" borderId="41" xfId="1" applyFont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center" vertical="center" shrinkToFit="1"/>
      <protection locked="0"/>
    </xf>
    <xf numFmtId="9" fontId="2" fillId="0" borderId="7" xfId="1" applyNumberFormat="1" applyFont="1" applyBorder="1" applyAlignment="1" applyProtection="1">
      <alignment horizontal="center" vertical="center"/>
      <protection hidden="1"/>
    </xf>
    <xf numFmtId="38" fontId="12" fillId="0" borderId="7" xfId="2" applyFont="1" applyFill="1" applyBorder="1" applyAlignment="1" applyProtection="1">
      <alignment horizontal="right" vertical="center"/>
      <protection hidden="1"/>
    </xf>
    <xf numFmtId="0" fontId="7" fillId="0" borderId="0" xfId="1" applyFont="1" applyAlignment="1" applyProtection="1">
      <alignment horizontal="center" vertical="center" shrinkToFit="1"/>
      <protection hidden="1"/>
    </xf>
    <xf numFmtId="0" fontId="7" fillId="2" borderId="0" xfId="1" applyFont="1" applyFill="1" applyAlignment="1" applyProtection="1">
      <alignment horizontal="center" vertical="center" shrinkToFit="1"/>
      <protection locked="0"/>
    </xf>
    <xf numFmtId="176" fontId="7" fillId="0" borderId="13" xfId="1" applyNumberFormat="1" applyFont="1" applyBorder="1" applyAlignment="1" applyProtection="1">
      <alignment vertical="center" textRotation="255"/>
      <protection hidden="1"/>
    </xf>
    <xf numFmtId="0" fontId="1" fillId="0" borderId="45" xfId="1" applyBorder="1" applyAlignment="1" applyProtection="1">
      <alignment vertical="center" textRotation="255"/>
      <protection hidden="1"/>
    </xf>
    <xf numFmtId="49" fontId="2" fillId="0" borderId="43" xfId="1" applyNumberFormat="1" applyFont="1" applyBorder="1" applyAlignment="1" applyProtection="1">
      <alignment horizontal="center" vertical="center"/>
      <protection hidden="1"/>
    </xf>
    <xf numFmtId="49" fontId="2" fillId="0" borderId="44" xfId="1" applyNumberFormat="1" applyFont="1" applyBorder="1" applyAlignment="1" applyProtection="1">
      <alignment horizontal="center" vertical="center"/>
      <protection hidden="1"/>
    </xf>
    <xf numFmtId="38" fontId="12" fillId="2" borderId="44" xfId="2" applyFont="1" applyFill="1" applyBorder="1" applyAlignment="1" applyProtection="1">
      <alignment horizontal="right" vertical="center"/>
      <protection locked="0"/>
    </xf>
    <xf numFmtId="0" fontId="7" fillId="0" borderId="13" xfId="1" applyFont="1" applyBorder="1" applyAlignment="1" applyProtection="1">
      <alignment horizontal="center" vertical="center" textRotation="255"/>
      <protection hidden="1"/>
    </xf>
    <xf numFmtId="0" fontId="7" fillId="0" borderId="45" xfId="1" applyFont="1" applyBorder="1" applyAlignment="1" applyProtection="1">
      <alignment horizontal="center" vertical="center" textRotation="255"/>
      <protection hidden="1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3" xfId="1" applyFont="1" applyFill="1" applyBorder="1" applyAlignment="1" applyProtection="1">
      <alignment vertical="top" wrapText="1"/>
      <protection locked="0"/>
    </xf>
    <xf numFmtId="0" fontId="12" fillId="2" borderId="6" xfId="1" applyFont="1" applyFill="1" applyBorder="1" applyAlignment="1" applyProtection="1">
      <alignment vertical="top" wrapText="1"/>
      <protection locked="0"/>
    </xf>
    <xf numFmtId="0" fontId="12" fillId="2" borderId="7" xfId="1" applyFont="1" applyFill="1" applyBorder="1" applyAlignment="1" applyProtection="1">
      <alignment vertical="top" wrapText="1"/>
      <protection locked="0"/>
    </xf>
    <xf numFmtId="0" fontId="12" fillId="2" borderId="8" xfId="1" applyFont="1" applyFill="1" applyBorder="1" applyAlignment="1" applyProtection="1">
      <alignment vertical="top" wrapText="1"/>
      <protection locked="0"/>
    </xf>
    <xf numFmtId="0" fontId="7" fillId="0" borderId="13" xfId="1" applyFont="1" applyBorder="1" applyAlignment="1" applyProtection="1">
      <alignment vertical="center" textRotation="255"/>
      <protection hidden="1"/>
    </xf>
    <xf numFmtId="0" fontId="7" fillId="0" borderId="45" xfId="1" applyFont="1" applyBorder="1" applyAlignment="1" applyProtection="1">
      <alignment vertical="center" textRotation="255"/>
      <protection hidden="1"/>
    </xf>
    <xf numFmtId="0" fontId="2" fillId="0" borderId="33" xfId="1" applyFont="1" applyBorder="1" applyAlignment="1" applyProtection="1">
      <alignment horizontal="center" vertical="center" shrinkToFit="1"/>
      <protection hidden="1"/>
    </xf>
    <xf numFmtId="0" fontId="2" fillId="0" borderId="34" xfId="1" applyFont="1" applyBorder="1" applyAlignment="1" applyProtection="1">
      <alignment horizontal="center" vertical="center" shrinkToFit="1"/>
      <protection hidden="1"/>
    </xf>
    <xf numFmtId="0" fontId="2" fillId="0" borderId="35" xfId="1" applyFont="1" applyBorder="1" applyAlignment="1" applyProtection="1">
      <alignment horizontal="center" vertical="center" shrinkToFit="1"/>
      <protection hidden="1"/>
    </xf>
    <xf numFmtId="179" fontId="2" fillId="0" borderId="4" xfId="2" applyNumberFormat="1" applyFont="1" applyFill="1" applyBorder="1" applyAlignment="1" applyProtection="1">
      <alignment vertical="center" shrinkToFit="1"/>
      <protection hidden="1"/>
    </xf>
    <xf numFmtId="179" fontId="2" fillId="0" borderId="0" xfId="2" applyNumberFormat="1" applyFont="1" applyFill="1" applyBorder="1" applyAlignment="1" applyProtection="1">
      <alignment vertical="center" shrinkToFit="1"/>
      <protection hidden="1"/>
    </xf>
    <xf numFmtId="179" fontId="2" fillId="0" borderId="5" xfId="2" applyNumberFormat="1" applyFont="1" applyFill="1" applyBorder="1" applyAlignment="1" applyProtection="1">
      <alignment vertical="center" shrinkToFit="1"/>
      <protection hidden="1"/>
    </xf>
    <xf numFmtId="0" fontId="2" fillId="0" borderId="33" xfId="1" applyFont="1" applyBorder="1" applyAlignment="1" applyProtection="1">
      <alignment horizontal="left" vertical="center" shrinkToFit="1"/>
      <protection hidden="1"/>
    </xf>
    <xf numFmtId="0" fontId="2" fillId="0" borderId="35" xfId="1" applyFont="1" applyBorder="1" applyAlignment="1" applyProtection="1">
      <alignment horizontal="left" vertical="center" shrinkToFit="1"/>
      <protection hidden="1"/>
    </xf>
    <xf numFmtId="0" fontId="2" fillId="0" borderId="34" xfId="1" applyFont="1" applyBorder="1" applyAlignment="1" applyProtection="1">
      <alignment horizontal="left" vertical="center" shrinkToFit="1"/>
      <protection hidden="1"/>
    </xf>
    <xf numFmtId="0" fontId="2" fillId="0" borderId="29" xfId="1" applyFont="1" applyBorder="1" applyAlignment="1" applyProtection="1">
      <alignment horizontal="center" vertical="center" shrinkToFit="1"/>
      <protection hidden="1"/>
    </xf>
    <xf numFmtId="0" fontId="2" fillId="0" borderId="30" xfId="1" applyFont="1" applyBorder="1" applyAlignment="1" applyProtection="1">
      <alignment horizontal="center" vertical="center" shrinkToFit="1"/>
      <protection hidden="1"/>
    </xf>
    <xf numFmtId="0" fontId="2" fillId="0" borderId="31" xfId="1" applyFont="1" applyBorder="1" applyAlignment="1" applyProtection="1">
      <alignment horizontal="center" vertical="center" shrinkToFit="1"/>
      <protection hidden="1"/>
    </xf>
    <xf numFmtId="179" fontId="2" fillId="0" borderId="29" xfId="2" applyNumberFormat="1" applyFont="1" applyFill="1" applyBorder="1" applyAlignment="1" applyProtection="1">
      <alignment vertical="center" shrinkToFit="1"/>
      <protection hidden="1"/>
    </xf>
    <xf numFmtId="179" fontId="2" fillId="0" borderId="31" xfId="2" applyNumberFormat="1" applyFont="1" applyFill="1" applyBorder="1" applyAlignment="1" applyProtection="1">
      <alignment vertical="center" shrinkToFit="1"/>
      <protection hidden="1"/>
    </xf>
    <xf numFmtId="179" fontId="2" fillId="0" borderId="30" xfId="2" applyNumberFormat="1" applyFont="1" applyFill="1" applyBorder="1" applyAlignment="1" applyProtection="1">
      <alignment vertical="center" shrinkToFit="1"/>
      <protection hidden="1"/>
    </xf>
    <xf numFmtId="0" fontId="2" fillId="0" borderId="26" xfId="1" applyFont="1" applyBorder="1" applyAlignment="1" applyProtection="1">
      <alignment horizontal="center" vertical="center" shrinkToFit="1"/>
      <protection hidden="1"/>
    </xf>
    <xf numFmtId="0" fontId="2" fillId="0" borderId="27" xfId="1" applyFont="1" applyBorder="1" applyAlignment="1" applyProtection="1">
      <alignment horizontal="center" vertical="center" shrinkToFit="1"/>
      <protection hidden="1"/>
    </xf>
    <xf numFmtId="0" fontId="2" fillId="0" borderId="29" xfId="1" applyFont="1" applyBorder="1" applyAlignment="1" applyProtection="1">
      <alignment horizontal="left" vertical="center" shrinkToFit="1"/>
      <protection hidden="1"/>
    </xf>
    <xf numFmtId="0" fontId="2" fillId="0" borderId="31" xfId="1" applyFont="1" applyBorder="1" applyAlignment="1" applyProtection="1">
      <alignment horizontal="left" vertical="center" shrinkToFit="1"/>
      <protection hidden="1"/>
    </xf>
    <xf numFmtId="0" fontId="2" fillId="0" borderId="30" xfId="1" applyFont="1" applyBorder="1" applyAlignment="1" applyProtection="1">
      <alignment horizontal="left" vertical="center" shrinkToFit="1"/>
      <protection hidden="1"/>
    </xf>
    <xf numFmtId="0" fontId="2" fillId="0" borderId="19" xfId="1" applyFont="1" applyBorder="1" applyAlignment="1" applyProtection="1">
      <alignment horizontal="center" vertical="center" shrinkToFit="1"/>
      <protection hidden="1"/>
    </xf>
    <xf numFmtId="0" fontId="2" fillId="0" borderId="20" xfId="1" applyFont="1" applyBorder="1" applyAlignment="1" applyProtection="1">
      <alignment horizontal="center" vertical="center" shrinkToFit="1"/>
      <protection hidden="1"/>
    </xf>
    <xf numFmtId="0" fontId="2" fillId="0" borderId="21" xfId="1" applyFont="1" applyBorder="1" applyAlignment="1" applyProtection="1">
      <alignment horizontal="center" vertical="center" shrinkToFit="1"/>
      <protection hidden="1"/>
    </xf>
    <xf numFmtId="0" fontId="2" fillId="0" borderId="22" xfId="1" applyFont="1" applyBorder="1" applyAlignment="1" applyProtection="1">
      <alignment horizontal="center" vertical="center" shrinkToFit="1"/>
      <protection hidden="1"/>
    </xf>
    <xf numFmtId="179" fontId="2" fillId="0" borderId="19" xfId="2" applyNumberFormat="1" applyFont="1" applyFill="1" applyBorder="1" applyAlignment="1" applyProtection="1">
      <alignment vertical="center" shrinkToFit="1"/>
      <protection hidden="1"/>
    </xf>
    <xf numFmtId="179" fontId="2" fillId="0" borderId="23" xfId="2" applyNumberFormat="1" applyFont="1" applyFill="1" applyBorder="1" applyAlignment="1" applyProtection="1">
      <alignment vertical="center" shrinkToFit="1"/>
      <protection hidden="1"/>
    </xf>
    <xf numFmtId="179" fontId="2" fillId="0" borderId="20" xfId="2" applyNumberFormat="1" applyFont="1" applyFill="1" applyBorder="1" applyAlignment="1" applyProtection="1">
      <alignment vertical="center" shrinkToFit="1"/>
      <protection hidden="1"/>
    </xf>
    <xf numFmtId="49" fontId="7" fillId="0" borderId="14" xfId="1" applyNumberFormat="1" applyFont="1" applyBorder="1" applyAlignment="1" applyProtection="1">
      <alignment horizontal="center" vertical="center"/>
      <protection hidden="1"/>
    </xf>
    <xf numFmtId="49" fontId="7" fillId="0" borderId="15" xfId="1" applyNumberFormat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left" vertical="center" shrinkToFit="1"/>
      <protection hidden="1"/>
    </xf>
    <xf numFmtId="0" fontId="2" fillId="0" borderId="22" xfId="1" applyFont="1" applyBorder="1" applyAlignment="1" applyProtection="1">
      <alignment horizontal="left" vertical="center" shrinkToFit="1"/>
      <protection hidden="1"/>
    </xf>
    <xf numFmtId="0" fontId="2" fillId="0" borderId="24" xfId="1" applyFont="1" applyBorder="1" applyAlignment="1" applyProtection="1">
      <alignment horizontal="left" vertical="center" shrinkToFit="1"/>
      <protection hidden="1"/>
    </xf>
    <xf numFmtId="0" fontId="2" fillId="0" borderId="24" xfId="1" applyFont="1" applyBorder="1" applyAlignment="1" applyProtection="1">
      <alignment horizontal="center" vertical="center" shrinkToFit="1"/>
      <protection hidden="1"/>
    </xf>
    <xf numFmtId="176" fontId="5" fillId="0" borderId="0" xfId="1" applyNumberFormat="1" applyFont="1" applyAlignment="1" applyProtection="1">
      <alignment horizontal="center" vertical="center"/>
      <protection hidden="1"/>
    </xf>
    <xf numFmtId="177" fontId="2" fillId="2" borderId="0" xfId="1" applyNumberFormat="1" applyFont="1" applyFill="1" applyAlignment="1" applyProtection="1">
      <alignment horizontal="center" vertical="center" shrinkToFit="1"/>
      <protection locked="0"/>
    </xf>
    <xf numFmtId="49" fontId="2" fillId="2" borderId="2" xfId="1" applyNumberFormat="1" applyFont="1" applyFill="1" applyBorder="1" applyAlignment="1" applyProtection="1">
      <alignment horizontal="center" vertical="center"/>
      <protection locked="0"/>
    </xf>
    <xf numFmtId="49" fontId="2" fillId="2" borderId="3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vertical="center" shrinkToFit="1"/>
      <protection locked="0"/>
    </xf>
    <xf numFmtId="0" fontId="11" fillId="2" borderId="0" xfId="1" applyFont="1" applyFill="1" applyAlignment="1" applyProtection="1">
      <alignment vertical="center"/>
      <protection locked="0"/>
    </xf>
    <xf numFmtId="6" fontId="8" fillId="0" borderId="10" xfId="2" applyNumberFormat="1" applyFont="1" applyFill="1" applyBorder="1" applyAlignment="1" applyProtection="1">
      <alignment vertical="center"/>
      <protection hidden="1"/>
    </xf>
    <xf numFmtId="6" fontId="8" fillId="0" borderId="11" xfId="2" applyNumberFormat="1" applyFont="1" applyFill="1" applyBorder="1" applyAlignment="1" applyProtection="1">
      <alignment vertical="center"/>
      <protection hidden="1"/>
    </xf>
    <xf numFmtId="49" fontId="2" fillId="2" borderId="10" xfId="1" applyNumberFormat="1" applyFont="1" applyFill="1" applyBorder="1" applyAlignment="1" applyProtection="1">
      <alignment horizontal="left" vertical="center"/>
      <protection locked="0"/>
    </xf>
    <xf numFmtId="49" fontId="2" fillId="2" borderId="11" xfId="1" applyNumberFormat="1" applyFont="1" applyFill="1" applyBorder="1" applyAlignment="1" applyProtection="1">
      <alignment horizontal="left" vertical="center"/>
      <protection locked="0"/>
    </xf>
    <xf numFmtId="0" fontId="2" fillId="2" borderId="10" xfId="1" applyFont="1" applyFill="1" applyBorder="1" applyAlignment="1" applyProtection="1">
      <alignment horizontal="left" vertical="center" shrinkToFit="1"/>
      <protection locked="0"/>
    </xf>
    <xf numFmtId="0" fontId="2" fillId="2" borderId="11" xfId="1" applyFont="1" applyFill="1" applyBorder="1" applyAlignment="1" applyProtection="1">
      <alignment horizontal="left" vertical="center" shrinkToFit="1"/>
      <protection locked="0"/>
    </xf>
    <xf numFmtId="49" fontId="2" fillId="0" borderId="2" xfId="1" applyNumberFormat="1" applyFont="1" applyBorder="1" applyAlignment="1" applyProtection="1">
      <alignment vertical="center" wrapText="1"/>
      <protection hidden="1"/>
    </xf>
    <xf numFmtId="49" fontId="2" fillId="0" borderId="3" xfId="1" applyNumberFormat="1" applyFont="1" applyBorder="1" applyAlignment="1" applyProtection="1">
      <alignment vertical="center" wrapText="1"/>
      <protection hidden="1"/>
    </xf>
    <xf numFmtId="49" fontId="2" fillId="0" borderId="7" xfId="1" applyNumberFormat="1" applyFont="1" applyBorder="1" applyAlignment="1" applyProtection="1">
      <alignment vertical="center" wrapText="1"/>
      <protection hidden="1"/>
    </xf>
    <xf numFmtId="49" fontId="2" fillId="0" borderId="8" xfId="1" applyNumberFormat="1" applyFont="1" applyBorder="1" applyAlignment="1" applyProtection="1">
      <alignment vertical="center" wrapText="1"/>
      <protection hidden="1"/>
    </xf>
    <xf numFmtId="177" fontId="2" fillId="0" borderId="0" xfId="1" applyNumberFormat="1" applyFont="1" applyAlignment="1" applyProtection="1">
      <alignment horizontal="center" vertical="center" shrinkToFit="1"/>
      <protection hidden="1"/>
    </xf>
    <xf numFmtId="0" fontId="11" fillId="0" borderId="0" xfId="1" applyNumberFormat="1" applyFont="1" applyAlignment="1" applyProtection="1">
      <alignment vertical="center" shrinkToFit="1"/>
      <protection hidden="1"/>
    </xf>
    <xf numFmtId="0" fontId="11" fillId="0" borderId="0" xfId="1" applyNumberFormat="1" applyFont="1" applyAlignment="1" applyProtection="1">
      <alignment vertical="center"/>
      <protection hidden="1"/>
    </xf>
    <xf numFmtId="0" fontId="2" fillId="0" borderId="10" xfId="1" applyFont="1" applyFill="1" applyBorder="1" applyAlignment="1" applyProtection="1">
      <alignment horizontal="left"/>
      <protection hidden="1"/>
    </xf>
    <xf numFmtId="0" fontId="2" fillId="0" borderId="11" xfId="1" applyFont="1" applyFill="1" applyBorder="1" applyAlignment="1" applyProtection="1">
      <alignment horizontal="left"/>
      <protection hidden="1"/>
    </xf>
    <xf numFmtId="176" fontId="5" fillId="0" borderId="0" xfId="1" applyNumberFormat="1" applyFont="1" applyAlignment="1" applyProtection="1">
      <alignment horizontal="center"/>
      <protection hidden="1"/>
    </xf>
    <xf numFmtId="0" fontId="8" fillId="0" borderId="0" xfId="1" applyNumberFormat="1" applyFont="1" applyAlignment="1" applyProtection="1">
      <alignment vertical="center" shrinkToFit="1"/>
      <protection hidden="1"/>
    </xf>
    <xf numFmtId="0" fontId="8" fillId="0" borderId="5" xfId="1" applyNumberFormat="1" applyFont="1" applyBorder="1" applyAlignment="1" applyProtection="1">
      <alignment vertical="center" shrinkToFit="1"/>
      <protection hidden="1"/>
    </xf>
    <xf numFmtId="0" fontId="13" fillId="0" borderId="13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183" fontId="13" fillId="0" borderId="9" xfId="1" applyNumberFormat="1" applyFont="1" applyBorder="1" applyAlignment="1">
      <alignment horizontal="center"/>
    </xf>
    <xf numFmtId="183" fontId="13" fillId="0" borderId="10" xfId="1" applyNumberFormat="1" applyFont="1" applyBorder="1" applyAlignment="1">
      <alignment horizontal="center"/>
    </xf>
    <xf numFmtId="183" fontId="13" fillId="0" borderId="11" xfId="1" applyNumberFormat="1" applyFont="1" applyBorder="1" applyAlignment="1">
      <alignment horizont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EF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26</xdr:row>
      <xdr:rowOff>0</xdr:rowOff>
    </xdr:from>
    <xdr:to>
      <xdr:col>13</xdr:col>
      <xdr:colOff>752475</xdr:colOff>
      <xdr:row>26</xdr:row>
      <xdr:rowOff>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F2D9F45B-4855-4C33-BFBB-32871EABA474}"/>
            </a:ext>
          </a:extLst>
        </xdr:cNvPr>
        <xdr:cNvSpPr>
          <a:spLocks noChangeShapeType="1"/>
        </xdr:cNvSpPr>
      </xdr:nvSpPr>
      <xdr:spPr bwMode="auto">
        <a:xfrm>
          <a:off x="6724650" y="7000875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26</xdr:row>
      <xdr:rowOff>0</xdr:rowOff>
    </xdr:from>
    <xdr:to>
      <xdr:col>20</xdr:col>
      <xdr:colOff>1228725</xdr:colOff>
      <xdr:row>26</xdr:row>
      <xdr:rowOff>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4E7B22DC-3DB9-43BE-987E-0D755C919B28}"/>
            </a:ext>
          </a:extLst>
        </xdr:cNvPr>
        <xdr:cNvSpPr>
          <a:spLocks noChangeShapeType="1"/>
        </xdr:cNvSpPr>
      </xdr:nvSpPr>
      <xdr:spPr bwMode="auto">
        <a:xfrm>
          <a:off x="8372475" y="7000875"/>
          <a:ext cx="425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</xdr:colOff>
      <xdr:row>26</xdr:row>
      <xdr:rowOff>0</xdr:rowOff>
    </xdr:from>
    <xdr:to>
      <xdr:col>10</xdr:col>
      <xdr:colOff>22977</xdr:colOff>
      <xdr:row>26</xdr:row>
      <xdr:rowOff>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2E07556-41AD-498E-86F1-9A945F207241}"/>
            </a:ext>
          </a:extLst>
        </xdr:cNvPr>
        <xdr:cNvSpPr>
          <a:spLocks noChangeShapeType="1"/>
        </xdr:cNvSpPr>
      </xdr:nvSpPr>
      <xdr:spPr bwMode="auto">
        <a:xfrm>
          <a:off x="4101356" y="7014882"/>
          <a:ext cx="163662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198903</xdr:colOff>
      <xdr:row>26</xdr:row>
      <xdr:rowOff>0</xdr:rowOff>
    </xdr:from>
    <xdr:to>
      <xdr:col>4</xdr:col>
      <xdr:colOff>280145</xdr:colOff>
      <xdr:row>26</xdr:row>
      <xdr:rowOff>0</xdr:rowOff>
    </xdr:to>
    <xdr:sp macro="" textlink="">
      <xdr:nvSpPr>
        <xdr:cNvPr id="5" name="Line 25">
          <a:extLst>
            <a:ext uri="{FF2B5EF4-FFF2-40B4-BE49-F238E27FC236}">
              <a16:creationId xmlns:a16="http://schemas.microsoft.com/office/drawing/2014/main" id="{A974FD69-3DA1-422D-823B-C74456E90EAE}"/>
            </a:ext>
          </a:extLst>
        </xdr:cNvPr>
        <xdr:cNvSpPr>
          <a:spLocks noChangeShapeType="1"/>
        </xdr:cNvSpPr>
      </xdr:nvSpPr>
      <xdr:spPr bwMode="auto">
        <a:xfrm>
          <a:off x="579903" y="7014882"/>
          <a:ext cx="145956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13446</xdr:colOff>
      <xdr:row>26</xdr:row>
      <xdr:rowOff>0</xdr:rowOff>
    </xdr:from>
    <xdr:to>
      <xdr:col>7</xdr:col>
      <xdr:colOff>280146</xdr:colOff>
      <xdr:row>26</xdr:row>
      <xdr:rowOff>0</xdr:rowOff>
    </xdr:to>
    <xdr:sp macro="" textlink="">
      <xdr:nvSpPr>
        <xdr:cNvPr id="6" name="Line 26">
          <a:extLst>
            <a:ext uri="{FF2B5EF4-FFF2-40B4-BE49-F238E27FC236}">
              <a16:creationId xmlns:a16="http://schemas.microsoft.com/office/drawing/2014/main" id="{8DE1578F-78A8-4B36-98E3-FCBA362C1A99}"/>
            </a:ext>
          </a:extLst>
        </xdr:cNvPr>
        <xdr:cNvSpPr>
          <a:spLocks noChangeShapeType="1"/>
        </xdr:cNvSpPr>
      </xdr:nvSpPr>
      <xdr:spPr bwMode="auto">
        <a:xfrm>
          <a:off x="2198593" y="7014882"/>
          <a:ext cx="133125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25</xdr:row>
      <xdr:rowOff>0</xdr:rowOff>
    </xdr:from>
    <xdr:to>
      <xdr:col>21</xdr:col>
      <xdr:colOff>0</xdr:colOff>
      <xdr:row>25</xdr:row>
      <xdr:rowOff>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919CF7C5-4B6C-4C08-AF07-2FCE868E95A4}"/>
            </a:ext>
          </a:extLst>
        </xdr:cNvPr>
        <xdr:cNvSpPr>
          <a:spLocks noChangeShapeType="1"/>
        </xdr:cNvSpPr>
      </xdr:nvSpPr>
      <xdr:spPr bwMode="auto">
        <a:xfrm>
          <a:off x="8391525" y="6762750"/>
          <a:ext cx="423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1075768</xdr:colOff>
      <xdr:row>27</xdr:row>
      <xdr:rowOff>0</xdr:rowOff>
    </xdr:from>
    <xdr:to>
      <xdr:col>17</xdr:col>
      <xdr:colOff>1075773</xdr:colOff>
      <xdr:row>29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DDD488A-6627-49B6-BA17-36945C3D4CFA}"/>
            </a:ext>
          </a:extLst>
        </xdr:cNvPr>
        <xdr:cNvCxnSpPr/>
      </xdr:nvCxnSpPr>
      <xdr:spPr>
        <a:xfrm flipH="1">
          <a:off x="9981643" y="7239000"/>
          <a:ext cx="5" cy="7239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986117</xdr:colOff>
      <xdr:row>27</xdr:row>
      <xdr:rowOff>0</xdr:rowOff>
    </xdr:from>
    <xdr:to>
      <xdr:col>18</xdr:col>
      <xdr:colOff>986118</xdr:colOff>
      <xdr:row>29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962143B-A257-44F9-95C3-673E25174E3A}"/>
            </a:ext>
          </a:extLst>
        </xdr:cNvPr>
        <xdr:cNvCxnSpPr/>
      </xdr:nvCxnSpPr>
      <xdr:spPr>
        <a:xfrm flipH="1">
          <a:off x="11071411" y="7250206"/>
          <a:ext cx="1" cy="71717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0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5" style="69" customWidth="1"/>
    <col min="2" max="2" width="2.625" style="74" customWidth="1"/>
    <col min="3" max="3" width="6.75" style="74" customWidth="1"/>
    <col min="4" max="4" width="8.625" style="72" customWidth="1"/>
    <col min="5" max="5" width="5.625" style="72" customWidth="1"/>
    <col min="6" max="6" width="6.25" style="72" customWidth="1"/>
    <col min="7" max="7" width="7.625" style="72" customWidth="1"/>
    <col min="8" max="8" width="11.125" style="72" customWidth="1"/>
    <col min="9" max="10" width="10.625" style="75" customWidth="1"/>
    <col min="11" max="11" width="8.375" style="72" customWidth="1"/>
    <col min="12" max="12" width="7.5" style="72" customWidth="1"/>
    <col min="13" max="13" width="3.25" style="72" customWidth="1"/>
    <col min="14" max="14" width="10.625" style="72" customWidth="1"/>
    <col min="15" max="15" width="3.625" style="72" customWidth="1"/>
    <col min="16" max="16" width="4.5" style="72" customWidth="1"/>
    <col min="17" max="17" width="4.125" style="72" customWidth="1"/>
    <col min="18" max="18" width="15.25" style="72" customWidth="1"/>
    <col min="19" max="19" width="14.625" style="72" customWidth="1"/>
    <col min="20" max="20" width="2.625" style="72" customWidth="1"/>
    <col min="21" max="21" width="10" style="72" customWidth="1"/>
    <col min="22" max="22" width="4" style="72" customWidth="1"/>
    <col min="23" max="23" width="9.75" style="72" customWidth="1"/>
    <col min="24" max="24" width="14.5" style="72" hidden="1" customWidth="1"/>
    <col min="25" max="25" width="5.75" style="72" hidden="1" customWidth="1"/>
    <col min="26" max="26" width="10.375" style="72" bestFit="1" customWidth="1"/>
    <col min="27" max="16384" width="9" style="72"/>
  </cols>
  <sheetData>
    <row r="1" spans="1:25" ht="30" customHeight="1" x14ac:dyDescent="0.4">
      <c r="B1" s="70"/>
      <c r="C1" s="70"/>
      <c r="D1" s="71"/>
      <c r="E1" s="71"/>
      <c r="F1" s="71"/>
      <c r="H1" s="262" t="s">
        <v>0</v>
      </c>
      <c r="I1" s="262"/>
      <c r="J1" s="262"/>
      <c r="K1" s="262"/>
      <c r="L1" s="262"/>
      <c r="M1" s="262"/>
      <c r="N1" s="262"/>
      <c r="O1" s="71"/>
      <c r="P1" s="71"/>
      <c r="Q1" s="71"/>
      <c r="R1" s="192"/>
      <c r="S1" s="189" t="s">
        <v>1</v>
      </c>
      <c r="T1" s="263"/>
      <c r="U1" s="263"/>
      <c r="V1" s="263"/>
    </row>
    <row r="2" spans="1:25" ht="18.75" customHeight="1" x14ac:dyDescent="0.4">
      <c r="A2" s="73" t="str">
        <f>IF(ISERROR(VLOOKUP($I$7,マスタ!$S:$V,2,FALSE)),"",VLOOKUP($I$7,マスタ!$S:$V,2,FALSE))</f>
        <v/>
      </c>
      <c r="U2" s="76"/>
    </row>
    <row r="3" spans="1:25" ht="18.75" customHeight="1" x14ac:dyDescent="0.4">
      <c r="A3" s="73" t="str">
        <f>IF(ISERROR(VLOOKUP($I$7,マスタ!$S:$V,2,FALSE)),"株式会社　西海建設　　　御中",VLOOKUP($I$7,マスタ!$S:$V,3,FALSE))</f>
        <v>株式会社　西海建設　　　御中</v>
      </c>
      <c r="B3" s="77"/>
      <c r="C3" s="77"/>
      <c r="D3" s="78"/>
      <c r="N3" s="79"/>
      <c r="O3" s="80" t="s">
        <v>2</v>
      </c>
      <c r="P3" s="81"/>
      <c r="Q3" s="81"/>
      <c r="R3" s="82"/>
      <c r="S3" s="82"/>
      <c r="T3" s="83" t="s">
        <v>3</v>
      </c>
      <c r="U3" s="264"/>
      <c r="V3" s="265"/>
    </row>
    <row r="4" spans="1:25" ht="18.75" customHeight="1" x14ac:dyDescent="0.4">
      <c r="A4" s="73" t="str">
        <f>IF(ISERROR(VLOOKUP($I$7,マスタ!$S:$V,2,FALSE)),"",VLOOKUP($I$7,マスタ!$S:$V,4,FALSE)&amp;"　　御中")</f>
        <v/>
      </c>
      <c r="N4" s="84"/>
      <c r="O4" s="85" t="s">
        <v>4</v>
      </c>
      <c r="R4" s="266"/>
      <c r="S4" s="266"/>
      <c r="T4" s="266"/>
      <c r="U4" s="266"/>
      <c r="V4" s="86"/>
    </row>
    <row r="5" spans="1:25" ht="18.75" customHeight="1" x14ac:dyDescent="0.4">
      <c r="N5" s="84"/>
      <c r="O5" s="87" t="s">
        <v>5</v>
      </c>
      <c r="R5" s="267"/>
      <c r="S5" s="267"/>
      <c r="T5" s="267"/>
      <c r="U5" s="267"/>
      <c r="V5" s="86"/>
    </row>
    <row r="6" spans="1:25" ht="18.75" customHeight="1" x14ac:dyDescent="0.4">
      <c r="A6" s="88" t="s">
        <v>6</v>
      </c>
      <c r="O6" s="89"/>
      <c r="R6" s="267"/>
      <c r="S6" s="267"/>
      <c r="T6" s="267"/>
      <c r="U6" s="90" t="s">
        <v>7</v>
      </c>
      <c r="V6" s="86"/>
    </row>
    <row r="7" spans="1:25" ht="18.75" customHeight="1" x14ac:dyDescent="0.4">
      <c r="B7" s="91"/>
      <c r="H7" s="92" t="s">
        <v>40</v>
      </c>
      <c r="I7" s="270"/>
      <c r="J7" s="270"/>
      <c r="K7" s="270"/>
      <c r="L7" s="271"/>
      <c r="N7" s="84"/>
      <c r="O7" s="93" t="s">
        <v>8</v>
      </c>
      <c r="P7" s="94"/>
      <c r="Q7" s="94"/>
      <c r="R7" s="5"/>
      <c r="S7" s="94"/>
      <c r="T7" s="94"/>
      <c r="U7" s="94"/>
      <c r="V7" s="95"/>
    </row>
    <row r="8" spans="1:25" ht="17.25" customHeight="1" thickBot="1" x14ac:dyDescent="0.45">
      <c r="B8" s="91"/>
      <c r="H8" s="92" t="s">
        <v>41</v>
      </c>
      <c r="I8" s="272"/>
      <c r="J8" s="272"/>
      <c r="K8" s="272"/>
      <c r="L8" s="273"/>
      <c r="N8" s="84"/>
      <c r="O8" s="96"/>
    </row>
    <row r="9" spans="1:25" ht="36" customHeight="1" thickTop="1" thickBot="1" x14ac:dyDescent="0.45">
      <c r="H9" s="97" t="s">
        <v>9</v>
      </c>
      <c r="I9" s="268">
        <f>S22</f>
        <v>0</v>
      </c>
      <c r="J9" s="268"/>
      <c r="K9" s="268"/>
      <c r="L9" s="269"/>
      <c r="S9" s="6" t="s">
        <v>10</v>
      </c>
    </row>
    <row r="10" spans="1:25" s="78" customFormat="1" ht="26.25" customHeight="1" thickTop="1" x14ac:dyDescent="0.4">
      <c r="A10" s="73"/>
      <c r="B10" s="77"/>
      <c r="C10" s="98"/>
      <c r="D10" s="99"/>
      <c r="I10" s="100"/>
      <c r="J10" s="100"/>
      <c r="Y10" s="72"/>
    </row>
    <row r="11" spans="1:25" s="84" customFormat="1" ht="21" customHeight="1" thickBot="1" x14ac:dyDescent="0.45">
      <c r="A11" s="101" t="s">
        <v>11</v>
      </c>
      <c r="B11" s="253" t="s">
        <v>42</v>
      </c>
      <c r="C11" s="254"/>
      <c r="D11" s="255" t="s">
        <v>43</v>
      </c>
      <c r="E11" s="256"/>
      <c r="F11" s="255" t="s">
        <v>303</v>
      </c>
      <c r="G11" s="257"/>
      <c r="H11" s="188" t="s">
        <v>44</v>
      </c>
      <c r="I11" s="255" t="s">
        <v>45</v>
      </c>
      <c r="J11" s="257"/>
      <c r="K11" s="255" t="s">
        <v>46</v>
      </c>
      <c r="L11" s="256"/>
      <c r="M11" s="257"/>
      <c r="N11" s="103" t="s">
        <v>16</v>
      </c>
      <c r="O11" s="255" t="s">
        <v>17</v>
      </c>
      <c r="P11" s="256"/>
      <c r="Q11" s="257"/>
      <c r="R11" s="104" t="s">
        <v>18</v>
      </c>
      <c r="S11" s="105" t="s">
        <v>19</v>
      </c>
      <c r="T11" s="104" t="s">
        <v>20</v>
      </c>
      <c r="U11" s="255" t="s">
        <v>21</v>
      </c>
      <c r="V11" s="257"/>
      <c r="Y11" s="72"/>
    </row>
    <row r="12" spans="1:25" ht="21" customHeight="1" thickTop="1" x14ac:dyDescent="0.4">
      <c r="A12" s="106" t="str">
        <f>IF(請求内訳書!$J$18="",IF(請求内訳書!A8="","",請求内訳書!A8),"")</f>
        <v/>
      </c>
      <c r="B12" s="246" t="str">
        <f>IF(請求内訳書!$J$18="",IF(請求内訳書!B8="","",請求内訳書!B8),"")</f>
        <v/>
      </c>
      <c r="C12" s="247" t="str">
        <f>IF(請求内訳書!$J$25&lt;&gt;"","",IF(請求内訳書!C8="","",請求内訳書!C8))</f>
        <v/>
      </c>
      <c r="D12" s="248" t="str">
        <f>IF(請求内訳書!$J$18="",IF(請求内訳書!C8="","",請求内訳書!C8),"")</f>
        <v/>
      </c>
      <c r="E12" s="249" t="str">
        <f>IF(請求内訳書!$J$25&lt;&gt;"","",IF(請求内訳書!E8="","",請求内訳書!E8))</f>
        <v/>
      </c>
      <c r="F12" s="248" t="str">
        <f>IF(請求内訳書!$J$18="",IF(請求内訳書!D8="","",請求内訳書!D8),"")</f>
        <v/>
      </c>
      <c r="G12" s="261" t="str">
        <f>IF(請求内訳書!$J$25&lt;&gt;"","",IF(請求内訳書!G8="","",請求内訳書!G8))</f>
        <v/>
      </c>
      <c r="H12" s="107" t="str">
        <f>IF(請求内訳書!$J$18="",IF(請求内訳書!E8="","",請求内訳書!E8),"")</f>
        <v/>
      </c>
      <c r="I12" s="258" t="str">
        <f>IF(請求内訳書!$J$18="",IF(請求内訳書!F8="","",請求内訳書!F8),"別 紙 詳 細")</f>
        <v/>
      </c>
      <c r="J12" s="260" t="str">
        <f>IF(請求内訳書!$J$25&lt;&gt;"","",IF(請求内訳書!J8="","",請求内訳書!J8))</f>
        <v/>
      </c>
      <c r="K12" s="258" t="str">
        <f>IF(請求内訳書!$J$18="",IF(請求内訳書!G8="","",請求内訳書!G8),"")</f>
        <v/>
      </c>
      <c r="L12" s="259" t="str">
        <f>IF(請求内訳書!$J$25&lt;&gt;"","",IF(請求内訳書!L8="","",請求内訳書!L8))</f>
        <v/>
      </c>
      <c r="M12" s="260" t="str">
        <f>IF(請求内訳書!$J$25&lt;&gt;"","",IF(請求内訳書!M8="","",請求内訳書!M8))</f>
        <v/>
      </c>
      <c r="N12" s="108" t="str">
        <f>IF(請求内訳書!$J$18="",IF(請求内訳書!H8="","",請求内訳書!H8),"")</f>
        <v/>
      </c>
      <c r="O12" s="250" t="str">
        <f>IF(請求内訳書!$J$18="",IF(請求内訳書!I8="","",請求内訳書!I8),"")</f>
        <v/>
      </c>
      <c r="P12" s="251" t="e">
        <f>IF(請求内訳書!$J$25&lt;&gt;"","",IF(請求内訳書!P8="","",請求内訳書!P8))</f>
        <v>#VALUE!</v>
      </c>
      <c r="Q12" s="252" t="str">
        <f>IF(請求内訳書!$J$25&lt;&gt;"","",IF(請求内訳書!Q8="","",請求内訳書!Q8))</f>
        <v/>
      </c>
      <c r="R12" s="109" t="str">
        <f>IF(請求内訳書!$J$18="",IF(請求内訳書!J8="","",請求内訳書!J8),SUMIF(請求内訳書!I:I,"小計",請求内訳書!J:J))</f>
        <v/>
      </c>
      <c r="S12" s="110" t="str">
        <f>IF(請求内訳書!$J$18="",IF(請求内訳書!K8="","",請求内訳書!K8),SUMIF(請求内訳書!I:I,"小計",請求内訳書!K:K))</f>
        <v/>
      </c>
      <c r="T12" s="109" t="str">
        <f>IF(請求内訳書!$J$18="",IF(請求内訳書!L8="","",請求内訳書!L8),"")</f>
        <v/>
      </c>
      <c r="U12" s="241" t="str">
        <f>IF(請求内訳書!$J$18="",IF(請求内訳書!M8="","",請求内訳書!M8),"")</f>
        <v/>
      </c>
      <c r="V12" s="242" t="str">
        <f>IF(請求内訳書!$J$25&lt;&gt;"","",IF(請求内訳書!V8="","",請求内訳書!V8))</f>
        <v/>
      </c>
      <c r="X12" s="111" t="s">
        <v>33</v>
      </c>
      <c r="Y12" s="72">
        <v>1.08</v>
      </c>
    </row>
    <row r="13" spans="1:25" ht="21" customHeight="1" x14ac:dyDescent="0.4">
      <c r="A13" s="112" t="str">
        <f>IF(請求内訳書!$J$18="",IF(請求内訳書!A9="","",請求内訳書!A9),"")</f>
        <v/>
      </c>
      <c r="B13" s="235" t="str">
        <f>IF(請求内訳書!$J$18="",IF(請求内訳書!B9="","",請求内訳書!B9),"")</f>
        <v/>
      </c>
      <c r="C13" s="236" t="str">
        <f>IF(請求内訳書!$J$25&lt;&gt;"","",IF(請求内訳書!C9="","",請求内訳書!C9))</f>
        <v/>
      </c>
      <c r="D13" s="235" t="str">
        <f>IF(請求内訳書!$J$18="",IF(請求内訳書!C9="","",請求内訳書!C9),"")</f>
        <v/>
      </c>
      <c r="E13" s="237" t="str">
        <f>IF(請求内訳書!$J$25&lt;&gt;"","",IF(請求内訳書!E9="","",請求内訳書!E9))</f>
        <v/>
      </c>
      <c r="F13" s="235" t="str">
        <f>IF(請求内訳書!$J$18="",IF(請求内訳書!D9="","",請求内訳書!D9),"")</f>
        <v/>
      </c>
      <c r="G13" s="236" t="str">
        <f>IF(請求内訳書!$J$25&lt;&gt;"","",IF(請求内訳書!G9="","",請求内訳書!G9))</f>
        <v/>
      </c>
      <c r="H13" s="187" t="str">
        <f>IF(請求内訳書!$J$18="",IF(請求内訳書!E9="","",請求内訳書!E9),"")</f>
        <v/>
      </c>
      <c r="I13" s="243" t="str">
        <f>IF(請求内訳書!$J$18="",IF(請求内訳書!F9="","",請求内訳書!F9),"")</f>
        <v/>
      </c>
      <c r="J13" s="245" t="str">
        <f>IF(請求内訳書!$J$25&lt;&gt;"","",IF(請求内訳書!J9="","",請求内訳書!J9))</f>
        <v/>
      </c>
      <c r="K13" s="243" t="str">
        <f>IF(請求内訳書!$J$18="",IF(請求内訳書!G9="","",請求内訳書!G9),"")</f>
        <v/>
      </c>
      <c r="L13" s="244" t="str">
        <f>IF(請求内訳書!$J$25&lt;&gt;"","",IF(請求内訳書!L9="","",請求内訳書!L9))</f>
        <v/>
      </c>
      <c r="M13" s="245" t="str">
        <f>IF(請求内訳書!$J$25&lt;&gt;"","",IF(請求内訳書!M9="","",請求内訳書!M9))</f>
        <v/>
      </c>
      <c r="N13" s="113" t="str">
        <f>IF(請求内訳書!$J$18="",IF(請求内訳書!H9="","",請求内訳書!H9),"")</f>
        <v/>
      </c>
      <c r="O13" s="238" t="str">
        <f>IF(請求内訳書!$J$18="",IF(請求内訳書!I9="","",請求内訳書!I9),"")</f>
        <v/>
      </c>
      <c r="P13" s="239" t="e">
        <f>IF(請求内訳書!$J$25&lt;&gt;"","",IF(請求内訳書!P9="","",請求内訳書!P9))</f>
        <v>#VALUE!</v>
      </c>
      <c r="Q13" s="240" t="str">
        <f>IF(請求内訳書!$J$25&lt;&gt;"","",IF(請求内訳書!Q9="","",請求内訳書!Q9))</f>
        <v/>
      </c>
      <c r="R13" s="114" t="str">
        <f>IF(請求内訳書!$J$18="",IF(請求内訳書!J9="","",請求内訳書!J9),"")</f>
        <v/>
      </c>
      <c r="S13" s="110" t="str">
        <f>IF(請求内訳書!$J$18="",IF(請求内訳書!K9="","",請求内訳書!K9),"")</f>
        <v/>
      </c>
      <c r="T13" s="114" t="str">
        <f>IF(請求内訳書!$J$18="",IF(請求内訳書!L9="","",請求内訳書!L9),"")</f>
        <v/>
      </c>
      <c r="U13" s="241" t="str">
        <f>IF(請求内訳書!$J$18="",IF(請求内訳書!M9="","",請求内訳書!M9),"")</f>
        <v/>
      </c>
      <c r="V13" s="242" t="str">
        <f>IF(請求内訳書!$J$25&lt;&gt;"","",IF(請求内訳書!V9="","",請求内訳書!V9))</f>
        <v/>
      </c>
      <c r="X13" s="111" t="s">
        <v>10</v>
      </c>
      <c r="Y13" s="72">
        <v>1.1000000000000001</v>
      </c>
    </row>
    <row r="14" spans="1:25" ht="21" customHeight="1" x14ac:dyDescent="0.4">
      <c r="A14" s="112" t="str">
        <f>IF(請求内訳書!$J$18="",IF(請求内訳書!A10="","",請求内訳書!A10),"")</f>
        <v/>
      </c>
      <c r="B14" s="235" t="str">
        <f>IF(請求内訳書!$J$18="",IF(請求内訳書!B10="","",請求内訳書!B10),"")</f>
        <v/>
      </c>
      <c r="C14" s="236" t="str">
        <f>IF(請求内訳書!$J$25&lt;&gt;"","",IF(請求内訳書!C10="","",請求内訳書!C10))</f>
        <v/>
      </c>
      <c r="D14" s="235" t="str">
        <f>IF(請求内訳書!$J$18="",IF(請求内訳書!C10="","",請求内訳書!C10),"")</f>
        <v/>
      </c>
      <c r="E14" s="237" t="str">
        <f>IF(請求内訳書!$J$25&lt;&gt;"","",IF(請求内訳書!E10="","",請求内訳書!E10))</f>
        <v/>
      </c>
      <c r="F14" s="235" t="str">
        <f>IF(請求内訳書!$J$18="",IF(請求内訳書!D10="","",請求内訳書!D10),"")</f>
        <v/>
      </c>
      <c r="G14" s="236" t="str">
        <f>IF(請求内訳書!$J$25&lt;&gt;"","",IF(請求内訳書!G10="","",請求内訳書!G10))</f>
        <v/>
      </c>
      <c r="H14" s="187" t="str">
        <f>IF(請求内訳書!$J$18="",IF(請求内訳書!E10="","",請求内訳書!E10),"")</f>
        <v/>
      </c>
      <c r="I14" s="243" t="str">
        <f>IF(請求内訳書!$J$18="",IF(請求内訳書!F10="","",請求内訳書!F10),"")</f>
        <v/>
      </c>
      <c r="J14" s="245" t="str">
        <f>IF(請求内訳書!$J$25&lt;&gt;"","",IF(請求内訳書!J10="","",請求内訳書!J10))</f>
        <v/>
      </c>
      <c r="K14" s="243" t="str">
        <f>IF(請求内訳書!$J$18="",IF(請求内訳書!G10="","",請求内訳書!G10),"")</f>
        <v/>
      </c>
      <c r="L14" s="244" t="str">
        <f>IF(請求内訳書!$J$25&lt;&gt;"","",IF(請求内訳書!L10="","",請求内訳書!L10))</f>
        <v/>
      </c>
      <c r="M14" s="245" t="str">
        <f>IF(請求内訳書!$J$25&lt;&gt;"","",IF(請求内訳書!M10="","",請求内訳書!M10))</f>
        <v/>
      </c>
      <c r="N14" s="113" t="str">
        <f>IF(請求内訳書!$J$18="",IF(請求内訳書!H10="","",請求内訳書!H10),"")</f>
        <v/>
      </c>
      <c r="O14" s="238" t="str">
        <f>IF(請求内訳書!$J$18="",IF(請求内訳書!I10="","",請求内訳書!I10),"")</f>
        <v/>
      </c>
      <c r="P14" s="239" t="e">
        <f>IF(請求内訳書!$J$25&lt;&gt;"","",IF(請求内訳書!P10="","",請求内訳書!P10))</f>
        <v>#VALUE!</v>
      </c>
      <c r="Q14" s="240" t="str">
        <f>IF(請求内訳書!$J$25&lt;&gt;"","",IF(請求内訳書!Q10="","",請求内訳書!Q10))</f>
        <v/>
      </c>
      <c r="R14" s="114" t="str">
        <f>IF(請求内訳書!$J$18="",IF(請求内訳書!J10="","",請求内訳書!J10),"")</f>
        <v/>
      </c>
      <c r="S14" s="110" t="str">
        <f>IF(請求内訳書!$J$18="",IF(請求内訳書!K10="","",請求内訳書!K10),"")</f>
        <v/>
      </c>
      <c r="T14" s="114" t="str">
        <f>IF(請求内訳書!$J$18="",IF(請求内訳書!L10="","",請求内訳書!L10),"")</f>
        <v/>
      </c>
      <c r="U14" s="241" t="str">
        <f>IF(請求内訳書!$J$18="",IF(請求内訳書!M10="","",請求内訳書!M10),"")</f>
        <v/>
      </c>
      <c r="V14" s="242" t="str">
        <f>IF(請求内訳書!$J$25&lt;&gt;"","",IF(請求内訳書!V10="","",請求内訳書!V10))</f>
        <v/>
      </c>
      <c r="Y14" s="72">
        <v>1</v>
      </c>
    </row>
    <row r="15" spans="1:25" ht="21" customHeight="1" x14ac:dyDescent="0.4">
      <c r="A15" s="112" t="str">
        <f>IF(請求内訳書!$J$18="",IF(請求内訳書!A11="","",請求内訳書!A11),"")</f>
        <v/>
      </c>
      <c r="B15" s="235" t="str">
        <f>IF(請求内訳書!$J$18="",IF(請求内訳書!B11="","",請求内訳書!B11),"")</f>
        <v/>
      </c>
      <c r="C15" s="236" t="str">
        <f>IF(請求内訳書!$J$25&lt;&gt;"","",IF(請求内訳書!C11="","",請求内訳書!C11))</f>
        <v/>
      </c>
      <c r="D15" s="235" t="str">
        <f>IF(請求内訳書!$J$18="",IF(請求内訳書!C11="","",請求内訳書!C11),"")</f>
        <v/>
      </c>
      <c r="E15" s="237" t="str">
        <f>IF(請求内訳書!$J$25&lt;&gt;"","",IF(請求内訳書!E11="","",請求内訳書!E11))</f>
        <v/>
      </c>
      <c r="F15" s="235" t="str">
        <f>IF(請求内訳書!$J$18="",IF(請求内訳書!D11="","",請求内訳書!D11),"")</f>
        <v/>
      </c>
      <c r="G15" s="236" t="str">
        <f>IF(請求内訳書!$J$25&lt;&gt;"","",IF(請求内訳書!G11="","",請求内訳書!G11))</f>
        <v/>
      </c>
      <c r="H15" s="187" t="str">
        <f>IF(請求内訳書!$J$18="",IF(請求内訳書!E11="","",請求内訳書!E11),"")</f>
        <v/>
      </c>
      <c r="I15" s="243" t="str">
        <f>IF(請求内訳書!$J$18="",IF(請求内訳書!F11="","",請求内訳書!F11),"")</f>
        <v/>
      </c>
      <c r="J15" s="245" t="str">
        <f>IF(請求内訳書!$J$25&lt;&gt;"","",IF(請求内訳書!J11="","",請求内訳書!J11))</f>
        <v/>
      </c>
      <c r="K15" s="243" t="str">
        <f>IF(請求内訳書!$J$18="",IF(請求内訳書!G11="","",請求内訳書!G11),"")</f>
        <v/>
      </c>
      <c r="L15" s="244" t="str">
        <f>IF(請求内訳書!$J$25&lt;&gt;"","",IF(請求内訳書!L11="","",請求内訳書!L11))</f>
        <v/>
      </c>
      <c r="M15" s="245" t="str">
        <f>IF(請求内訳書!$J$25&lt;&gt;"","",IF(請求内訳書!M11="","",請求内訳書!M11))</f>
        <v/>
      </c>
      <c r="N15" s="113" t="str">
        <f>IF(請求内訳書!$J$18="",IF(請求内訳書!H11="","",請求内訳書!H11),"")</f>
        <v/>
      </c>
      <c r="O15" s="238" t="str">
        <f>IF(請求内訳書!$J$18="",IF(請求内訳書!I11="","",請求内訳書!I11),"")</f>
        <v/>
      </c>
      <c r="P15" s="239" t="e">
        <f>IF(請求内訳書!$J$25&lt;&gt;"","",IF(請求内訳書!P11="","",請求内訳書!P11))</f>
        <v>#VALUE!</v>
      </c>
      <c r="Q15" s="240" t="str">
        <f>IF(請求内訳書!$J$25&lt;&gt;"","",IF(請求内訳書!Q11="","",請求内訳書!Q11))</f>
        <v/>
      </c>
      <c r="R15" s="114" t="str">
        <f>IF(請求内訳書!$J$18="",IF(請求内訳書!J11="","",請求内訳書!J11),"")</f>
        <v/>
      </c>
      <c r="S15" s="110" t="str">
        <f>IF(請求内訳書!$J$18="",IF(請求内訳書!K11="","",請求内訳書!K11),"")</f>
        <v/>
      </c>
      <c r="T15" s="114" t="str">
        <f>IF(請求内訳書!$J$18="",IF(請求内訳書!L11="","",請求内訳書!L11),"")</f>
        <v/>
      </c>
      <c r="U15" s="241" t="str">
        <f>IF(請求内訳書!$J$18="",IF(請求内訳書!M11="","",請求内訳書!M11),"")</f>
        <v/>
      </c>
      <c r="V15" s="242" t="str">
        <f>IF(請求内訳書!$J$25&lt;&gt;"","",IF(請求内訳書!V11="","",請求内訳書!V11))</f>
        <v/>
      </c>
      <c r="Y15" s="72">
        <v>1</v>
      </c>
    </row>
    <row r="16" spans="1:25" ht="21" customHeight="1" x14ac:dyDescent="0.4">
      <c r="A16" s="112" t="str">
        <f>IF(請求内訳書!$J$18="",IF(請求内訳書!A12="","",請求内訳書!A12),"")</f>
        <v/>
      </c>
      <c r="B16" s="235" t="str">
        <f>IF(請求内訳書!$J$18="",IF(請求内訳書!B12="","",請求内訳書!B12),"")</f>
        <v/>
      </c>
      <c r="C16" s="236" t="str">
        <f>IF(請求内訳書!$J$25&lt;&gt;"","",IF(請求内訳書!C12="","",請求内訳書!C12))</f>
        <v/>
      </c>
      <c r="D16" s="235" t="str">
        <f>IF(請求内訳書!$J$18="",IF(請求内訳書!C12="","",請求内訳書!C12),"")</f>
        <v/>
      </c>
      <c r="E16" s="237" t="str">
        <f>IF(請求内訳書!$J$25&lt;&gt;"","",IF(請求内訳書!E12="","",請求内訳書!E12))</f>
        <v/>
      </c>
      <c r="F16" s="235" t="str">
        <f>IF(請求内訳書!$J$18="",IF(請求内訳書!D12="","",請求内訳書!D12),"")</f>
        <v/>
      </c>
      <c r="G16" s="236" t="str">
        <f>IF(請求内訳書!$J$25&lt;&gt;"","",IF(請求内訳書!G12="","",請求内訳書!G12))</f>
        <v/>
      </c>
      <c r="H16" s="187" t="str">
        <f>IF(請求内訳書!$J$18="",IF(請求内訳書!E12="","",請求内訳書!E12),"")</f>
        <v/>
      </c>
      <c r="I16" s="243" t="str">
        <f>IF(請求内訳書!$J$18="",IF(請求内訳書!F12="","",請求内訳書!F12),"")</f>
        <v/>
      </c>
      <c r="J16" s="245" t="str">
        <f>IF(請求内訳書!$J$25&lt;&gt;"","",IF(請求内訳書!J12="","",請求内訳書!J12))</f>
        <v/>
      </c>
      <c r="K16" s="243" t="str">
        <f>IF(請求内訳書!$J$18="",IF(請求内訳書!G12="","",請求内訳書!G12),"")</f>
        <v/>
      </c>
      <c r="L16" s="244" t="str">
        <f>IF(請求内訳書!$J$25&lt;&gt;"","",IF(請求内訳書!L12="","",請求内訳書!L12))</f>
        <v/>
      </c>
      <c r="M16" s="245" t="str">
        <f>IF(請求内訳書!$J$25&lt;&gt;"","",IF(請求内訳書!M12="","",請求内訳書!M12))</f>
        <v/>
      </c>
      <c r="N16" s="113" t="str">
        <f>IF(請求内訳書!$J$18="",IF(請求内訳書!H12="","",請求内訳書!H12),"")</f>
        <v/>
      </c>
      <c r="O16" s="238" t="str">
        <f>IF(請求内訳書!$J$18="",IF(請求内訳書!I12="","",請求内訳書!I12),"")</f>
        <v/>
      </c>
      <c r="P16" s="239" t="e">
        <f>IF(請求内訳書!$J$25&lt;&gt;"","",IF(請求内訳書!P12="","",請求内訳書!P12))</f>
        <v>#VALUE!</v>
      </c>
      <c r="Q16" s="240" t="str">
        <f>IF(請求内訳書!$J$25&lt;&gt;"","",IF(請求内訳書!Q12="","",請求内訳書!Q12))</f>
        <v/>
      </c>
      <c r="R16" s="114" t="str">
        <f>IF(請求内訳書!$J$18="",IF(請求内訳書!J12="","",請求内訳書!J12),"")</f>
        <v/>
      </c>
      <c r="S16" s="110" t="str">
        <f>IF(請求内訳書!$J$18="",IF(請求内訳書!K12="","",請求内訳書!K12),"")</f>
        <v/>
      </c>
      <c r="T16" s="114" t="str">
        <f>IF(請求内訳書!$J$18="",IF(請求内訳書!L12="","",請求内訳書!L12),"")</f>
        <v/>
      </c>
      <c r="U16" s="241" t="str">
        <f>IF(請求内訳書!$J$18="",IF(請求内訳書!M12="","",請求内訳書!M12),"")</f>
        <v/>
      </c>
      <c r="V16" s="242" t="str">
        <f>IF(請求内訳書!$J$25&lt;&gt;"","",IF(請求内訳書!V12="","",請求内訳書!V12))</f>
        <v/>
      </c>
      <c r="Y16" s="72">
        <v>1</v>
      </c>
    </row>
    <row r="17" spans="1:25" ht="21" customHeight="1" x14ac:dyDescent="0.4">
      <c r="A17" s="112" t="str">
        <f>IF(請求内訳書!$J$18="",IF(請求内訳書!A13="","",請求内訳書!A13),"")</f>
        <v/>
      </c>
      <c r="B17" s="235" t="str">
        <f>IF(請求内訳書!$J$18="",IF(請求内訳書!B13="","",請求内訳書!B13),"")</f>
        <v/>
      </c>
      <c r="C17" s="236" t="str">
        <f>IF(請求内訳書!$J$25&lt;&gt;"","",IF(請求内訳書!C13="","",請求内訳書!C13))</f>
        <v/>
      </c>
      <c r="D17" s="235" t="str">
        <f>IF(請求内訳書!$J$18="",IF(請求内訳書!C13="","",請求内訳書!C13),"")</f>
        <v/>
      </c>
      <c r="E17" s="237" t="str">
        <f>IF(請求内訳書!$J$25&lt;&gt;"","",IF(請求内訳書!E13="","",請求内訳書!E13))</f>
        <v/>
      </c>
      <c r="F17" s="235" t="str">
        <f>IF(請求内訳書!$J$18="",IF(請求内訳書!D13="","",請求内訳書!D13),"")</f>
        <v/>
      </c>
      <c r="G17" s="236" t="str">
        <f>IF(請求内訳書!$J$25&lt;&gt;"","",IF(請求内訳書!G13="","",請求内訳書!G13))</f>
        <v/>
      </c>
      <c r="H17" s="187" t="str">
        <f>IF(請求内訳書!$J$18="",IF(請求内訳書!E13="","",請求内訳書!E13),"")</f>
        <v/>
      </c>
      <c r="I17" s="243" t="str">
        <f>IF(請求内訳書!$J$18="",IF(請求内訳書!F13="","",請求内訳書!F13),"")</f>
        <v/>
      </c>
      <c r="J17" s="245" t="str">
        <f>IF(請求内訳書!$J$25&lt;&gt;"","",IF(請求内訳書!J13="","",請求内訳書!J13))</f>
        <v/>
      </c>
      <c r="K17" s="243" t="str">
        <f>IF(請求内訳書!$J$18="",IF(請求内訳書!G13="","",請求内訳書!G13),"")</f>
        <v/>
      </c>
      <c r="L17" s="244" t="str">
        <f>IF(請求内訳書!$J$25&lt;&gt;"","",IF(請求内訳書!L13="","",請求内訳書!L13))</f>
        <v/>
      </c>
      <c r="M17" s="245" t="str">
        <f>IF(請求内訳書!$J$25&lt;&gt;"","",IF(請求内訳書!M13="","",請求内訳書!M13))</f>
        <v/>
      </c>
      <c r="N17" s="113" t="str">
        <f>IF(請求内訳書!$J$18="",IF(請求内訳書!H13="","",請求内訳書!H13),"")</f>
        <v/>
      </c>
      <c r="O17" s="238" t="str">
        <f>IF(請求内訳書!$J$18="",IF(請求内訳書!I13="","",請求内訳書!I13),"")</f>
        <v/>
      </c>
      <c r="P17" s="239" t="e">
        <f>IF(請求内訳書!$J$25&lt;&gt;"","",IF(請求内訳書!P13="","",請求内訳書!P13))</f>
        <v>#VALUE!</v>
      </c>
      <c r="Q17" s="240" t="str">
        <f>IF(請求内訳書!$J$25&lt;&gt;"","",IF(請求内訳書!Q13="","",請求内訳書!Q13))</f>
        <v/>
      </c>
      <c r="R17" s="114" t="str">
        <f>IF(請求内訳書!$J$18="",IF(請求内訳書!J13="","",請求内訳書!J13),"")</f>
        <v/>
      </c>
      <c r="S17" s="110" t="str">
        <f>IF(請求内訳書!$J$18="",IF(請求内訳書!K13="","",請求内訳書!K13),"")</f>
        <v/>
      </c>
      <c r="T17" s="114" t="str">
        <f>IF(請求内訳書!$J$18="",IF(請求内訳書!L13="","",請求内訳書!L13),"")</f>
        <v/>
      </c>
      <c r="U17" s="241" t="str">
        <f>IF(請求内訳書!$J$18="",IF(請求内訳書!M13="","",請求内訳書!M13),"")</f>
        <v/>
      </c>
      <c r="V17" s="242" t="str">
        <f>IF(請求内訳書!$J$25&lt;&gt;"","",IF(請求内訳書!V13="","",請求内訳書!V13))</f>
        <v/>
      </c>
    </row>
    <row r="18" spans="1:25" ht="21" customHeight="1" x14ac:dyDescent="0.4">
      <c r="A18" s="112" t="str">
        <f>IF(請求内訳書!$J$18="",IF(請求内訳書!A14="","",請求内訳書!A14),"")</f>
        <v/>
      </c>
      <c r="B18" s="235" t="str">
        <f>IF(請求内訳書!$J$18="",IF(請求内訳書!B14="","",請求内訳書!B14),"")</f>
        <v/>
      </c>
      <c r="C18" s="236" t="str">
        <f>IF(請求内訳書!$J$25&lt;&gt;"","",IF(請求内訳書!C14="","",請求内訳書!C14))</f>
        <v/>
      </c>
      <c r="D18" s="235" t="str">
        <f>IF(請求内訳書!$J$18="",IF(請求内訳書!C14="","",請求内訳書!C14),"")</f>
        <v/>
      </c>
      <c r="E18" s="237" t="str">
        <f>IF(請求内訳書!$J$25&lt;&gt;"","",IF(請求内訳書!E14="","",請求内訳書!E14))</f>
        <v/>
      </c>
      <c r="F18" s="235" t="str">
        <f>IF(請求内訳書!$J$18="",IF(請求内訳書!D14="","",請求内訳書!D14),"")</f>
        <v/>
      </c>
      <c r="G18" s="236" t="str">
        <f>IF(請求内訳書!$J$25&lt;&gt;"","",IF(請求内訳書!G14="","",請求内訳書!G14))</f>
        <v/>
      </c>
      <c r="H18" s="187" t="str">
        <f>IF(請求内訳書!$J$18="",IF(請求内訳書!E14="","",請求内訳書!E14),"")</f>
        <v/>
      </c>
      <c r="I18" s="243" t="str">
        <f>IF(請求内訳書!$J$18="",IF(請求内訳書!F14="","",請求内訳書!F14),"")</f>
        <v/>
      </c>
      <c r="J18" s="245" t="str">
        <f>IF(請求内訳書!$J$25&lt;&gt;"","",IF(請求内訳書!J14="","",請求内訳書!J14))</f>
        <v/>
      </c>
      <c r="K18" s="243" t="str">
        <f>IF(請求内訳書!$J$18="",IF(請求内訳書!G14="","",請求内訳書!G14),"")</f>
        <v/>
      </c>
      <c r="L18" s="244" t="str">
        <f>IF(請求内訳書!$J$25&lt;&gt;"","",IF(請求内訳書!L14="","",請求内訳書!L14))</f>
        <v/>
      </c>
      <c r="M18" s="245" t="str">
        <f>IF(請求内訳書!$J$25&lt;&gt;"","",IF(請求内訳書!M14="","",請求内訳書!M14))</f>
        <v/>
      </c>
      <c r="N18" s="113" t="str">
        <f>IF(請求内訳書!$J$18="",IF(請求内訳書!H14="","",請求内訳書!H14),"")</f>
        <v/>
      </c>
      <c r="O18" s="238" t="str">
        <f>IF(請求内訳書!$J$18="",IF(請求内訳書!I14="","",請求内訳書!I14),"")</f>
        <v/>
      </c>
      <c r="P18" s="239" t="e">
        <f>IF(請求内訳書!$J$25&lt;&gt;"","",IF(請求内訳書!P14="","",請求内訳書!P14))</f>
        <v>#VALUE!</v>
      </c>
      <c r="Q18" s="240" t="str">
        <f>IF(請求内訳書!$J$25&lt;&gt;"","",IF(請求内訳書!Q14="","",請求内訳書!Q14))</f>
        <v/>
      </c>
      <c r="R18" s="114" t="str">
        <f>IF(請求内訳書!$J$18="",IF(請求内訳書!J14="","",請求内訳書!J14),"")</f>
        <v/>
      </c>
      <c r="S18" s="110" t="str">
        <f>IF(請求内訳書!$J$18="",IF(請求内訳書!K14="","",請求内訳書!K14),"")</f>
        <v/>
      </c>
      <c r="T18" s="114" t="str">
        <f>IF(請求内訳書!$J$18="",IF(請求内訳書!L14="","",請求内訳書!L14),"")</f>
        <v/>
      </c>
      <c r="U18" s="241" t="str">
        <f>IF(請求内訳書!$J$18="",IF(請求内訳書!M14="","",請求内訳書!M14),"")</f>
        <v/>
      </c>
      <c r="V18" s="242" t="str">
        <f>IF(請求内訳書!$J$25&lt;&gt;"","",IF(請求内訳書!V14="","",請求内訳書!V14))</f>
        <v/>
      </c>
    </row>
    <row r="19" spans="1:25" ht="21" customHeight="1" x14ac:dyDescent="0.4">
      <c r="A19" s="112" t="str">
        <f>IF(請求内訳書!$J$18="",IF(請求内訳書!A15="","",請求内訳書!A15),"")</f>
        <v/>
      </c>
      <c r="B19" s="235" t="str">
        <f>IF(請求内訳書!$J$18="",IF(請求内訳書!B15="","",請求内訳書!B15),"")</f>
        <v/>
      </c>
      <c r="C19" s="236" t="str">
        <f>IF(請求内訳書!$J$25&lt;&gt;"","",IF(請求内訳書!C15="","",請求内訳書!C15))</f>
        <v/>
      </c>
      <c r="D19" s="235" t="str">
        <f>IF(請求内訳書!$J$18="",IF(請求内訳書!C15="","",請求内訳書!C15),"")</f>
        <v/>
      </c>
      <c r="E19" s="237" t="str">
        <f>IF(請求内訳書!$J$25&lt;&gt;"","",IF(請求内訳書!E15="","",請求内訳書!E15))</f>
        <v/>
      </c>
      <c r="F19" s="235" t="str">
        <f>IF(請求内訳書!$J$18="",IF(請求内訳書!D15="","",請求内訳書!D15),"")</f>
        <v/>
      </c>
      <c r="G19" s="236" t="str">
        <f>IF(請求内訳書!$J$25&lt;&gt;"","",IF(請求内訳書!G15="","",請求内訳書!G15))</f>
        <v/>
      </c>
      <c r="H19" s="187" t="str">
        <f>IF(請求内訳書!$J$18="",IF(請求内訳書!E15="","",請求内訳書!E15),"")</f>
        <v/>
      </c>
      <c r="I19" s="243" t="str">
        <f>IF(請求内訳書!$J$18="",IF(請求内訳書!F15="","",請求内訳書!F15),"")</f>
        <v/>
      </c>
      <c r="J19" s="245" t="str">
        <f>IF(請求内訳書!$J$25&lt;&gt;"","",IF(請求内訳書!J15="","",請求内訳書!J15))</f>
        <v/>
      </c>
      <c r="K19" s="243" t="str">
        <f>IF(請求内訳書!$J$18="",IF(請求内訳書!G15="","",請求内訳書!G15),"")</f>
        <v/>
      </c>
      <c r="L19" s="244" t="str">
        <f>IF(請求内訳書!$J$25&lt;&gt;"","",IF(請求内訳書!L15="","",請求内訳書!L15))</f>
        <v/>
      </c>
      <c r="M19" s="245" t="str">
        <f>IF(請求内訳書!$J$25&lt;&gt;"","",IF(請求内訳書!M15="","",請求内訳書!M15))</f>
        <v/>
      </c>
      <c r="N19" s="113" t="str">
        <f>IF(請求内訳書!$J$18="",IF(請求内訳書!H15="","",請求内訳書!H15),"")</f>
        <v/>
      </c>
      <c r="O19" s="238" t="str">
        <f>IF(請求内訳書!$J$18="",IF(請求内訳書!I15="","",請求内訳書!I15),"")</f>
        <v/>
      </c>
      <c r="P19" s="239" t="e">
        <f>IF(請求内訳書!$J$25&lt;&gt;"","",IF(請求内訳書!P15="","",請求内訳書!P15))</f>
        <v>#VALUE!</v>
      </c>
      <c r="Q19" s="240" t="str">
        <f>IF(請求内訳書!$J$25&lt;&gt;"","",IF(請求内訳書!Q15="","",請求内訳書!Q15))</f>
        <v/>
      </c>
      <c r="R19" s="114" t="str">
        <f>IF(請求内訳書!$J$18="",IF(請求内訳書!J15="","",請求内訳書!J15),"")</f>
        <v/>
      </c>
      <c r="S19" s="110" t="str">
        <f>IF(請求内訳書!$J$18="",IF(請求内訳書!K15="","",請求内訳書!K15),"")</f>
        <v/>
      </c>
      <c r="T19" s="114" t="str">
        <f>IF(請求内訳書!$J$18="",IF(請求内訳書!L15="","",請求内訳書!L15),"")</f>
        <v/>
      </c>
      <c r="U19" s="241" t="str">
        <f>IF(請求内訳書!$J$18="",IF(請求内訳書!M15="","",請求内訳書!M15),"")</f>
        <v/>
      </c>
      <c r="V19" s="242" t="str">
        <f>IF(請求内訳書!$J$25&lt;&gt;"","",IF(請求内訳書!V15="","",請求内訳書!V15))</f>
        <v/>
      </c>
    </row>
    <row r="20" spans="1:25" ht="21" customHeight="1" x14ac:dyDescent="0.4">
      <c r="A20" s="112" t="str">
        <f>IF(請求内訳書!$J$18="",IF(請求内訳書!A16="","",請求内訳書!A16),"")</f>
        <v/>
      </c>
      <c r="B20" s="235" t="str">
        <f>IF(請求内訳書!$J$18="",IF(請求内訳書!B16="","",請求内訳書!B16),"")</f>
        <v/>
      </c>
      <c r="C20" s="236" t="str">
        <f>IF(請求内訳書!$J$25&lt;&gt;"","",IF(請求内訳書!C16="","",請求内訳書!C16))</f>
        <v/>
      </c>
      <c r="D20" s="235" t="str">
        <f>IF(請求内訳書!$J$18="",IF(請求内訳書!C16="","",請求内訳書!C16),"")</f>
        <v/>
      </c>
      <c r="E20" s="237" t="str">
        <f>IF(請求内訳書!$J$25&lt;&gt;"","",IF(請求内訳書!E16="","",請求内訳書!E16))</f>
        <v/>
      </c>
      <c r="F20" s="235" t="str">
        <f>IF(請求内訳書!$J$18="",IF(請求内訳書!D16="","",請求内訳書!D16),"")</f>
        <v/>
      </c>
      <c r="G20" s="236" t="str">
        <f>IF(請求内訳書!$J$25&lt;&gt;"","",IF(請求内訳書!G16="","",請求内訳書!G16))</f>
        <v/>
      </c>
      <c r="H20" s="187" t="str">
        <f>IF(請求内訳書!$J$18="",IF(請求内訳書!E16="","",請求内訳書!E16),"")</f>
        <v/>
      </c>
      <c r="I20" s="243" t="str">
        <f>IF(請求内訳書!$J$18="",IF(請求内訳書!F16="","",請求内訳書!F16),"")</f>
        <v/>
      </c>
      <c r="J20" s="245" t="str">
        <f>IF(請求内訳書!$J$25&lt;&gt;"","",IF(請求内訳書!J16="","",請求内訳書!J16))</f>
        <v/>
      </c>
      <c r="K20" s="243" t="str">
        <f>IF(請求内訳書!$J$18="",IF(請求内訳書!G16="","",請求内訳書!G16),"")</f>
        <v/>
      </c>
      <c r="L20" s="244" t="str">
        <f>IF(請求内訳書!$J$25&lt;&gt;"","",IF(請求内訳書!L16="","",請求内訳書!L16))</f>
        <v/>
      </c>
      <c r="M20" s="245" t="str">
        <f>IF(請求内訳書!$J$25&lt;&gt;"","",IF(請求内訳書!M16="","",請求内訳書!M16))</f>
        <v/>
      </c>
      <c r="N20" s="113" t="str">
        <f>IF(請求内訳書!$J$18="",IF(請求内訳書!H16="","",請求内訳書!H16),"")</f>
        <v/>
      </c>
      <c r="O20" s="238" t="str">
        <f>IF(請求内訳書!$J$18="",IF(請求内訳書!I16="","",請求内訳書!I16),"")</f>
        <v/>
      </c>
      <c r="P20" s="239" t="e">
        <f>IF(請求内訳書!$J$25&lt;&gt;"","",IF(請求内訳書!P16="","",請求内訳書!P16))</f>
        <v>#VALUE!</v>
      </c>
      <c r="Q20" s="240" t="str">
        <f>IF(請求内訳書!$J$25&lt;&gt;"","",IF(請求内訳書!Q16="","",請求内訳書!Q16))</f>
        <v/>
      </c>
      <c r="R20" s="114" t="str">
        <f>IF(請求内訳書!$J$18="",IF(請求内訳書!J16="","",請求内訳書!J16),"")</f>
        <v/>
      </c>
      <c r="S20" s="110" t="str">
        <f>IF(請求内訳書!$J$18="",IF(請求内訳書!K16="","",請求内訳書!K16),"")</f>
        <v/>
      </c>
      <c r="T20" s="114" t="str">
        <f>IF(請求内訳書!$J$18="",IF(請求内訳書!L16="","",請求内訳書!L16),"")</f>
        <v/>
      </c>
      <c r="U20" s="241" t="str">
        <f>IF(請求内訳書!$J$18="",IF(請求内訳書!M16="","",請求内訳書!M16),"")</f>
        <v/>
      </c>
      <c r="V20" s="242" t="str">
        <f>IF(請求内訳書!$J$25&lt;&gt;"","",IF(請求内訳書!V16="","",請求内訳書!V16))</f>
        <v/>
      </c>
    </row>
    <row r="21" spans="1:25" ht="21" customHeight="1" thickBot="1" x14ac:dyDescent="0.45">
      <c r="A21" s="115" t="str">
        <f>IF(請求内訳書!$J$18="",IF(請求内訳書!A17="","",請求内訳書!A17),"")</f>
        <v/>
      </c>
      <c r="B21" s="226" t="str">
        <f>IF(請求内訳書!$J$18="",IF(請求内訳書!B17="","",請求内訳書!B17),"")</f>
        <v/>
      </c>
      <c r="C21" s="227" t="str">
        <f>IF(請求内訳書!$J$25&lt;&gt;"","",IF(請求内訳書!C17="","",請求内訳書!C17))</f>
        <v/>
      </c>
      <c r="D21" s="226" t="str">
        <f>IF(請求内訳書!$J$18="",IF(請求内訳書!C17="","",請求内訳書!C17),"")</f>
        <v/>
      </c>
      <c r="E21" s="228" t="str">
        <f>IF(請求内訳書!$J$25&lt;&gt;"","",IF(請求内訳書!E17="","",請求内訳書!E17))</f>
        <v/>
      </c>
      <c r="F21" s="226" t="str">
        <f>IF(請求内訳書!$J$18="",IF(請求内訳書!D17="","",請求内訳書!D17),"")</f>
        <v/>
      </c>
      <c r="G21" s="227" t="str">
        <f>IF(請求内訳書!$J$25&lt;&gt;"","",IF(請求内訳書!G17="","",請求内訳書!G17))</f>
        <v/>
      </c>
      <c r="H21" s="116" t="str">
        <f>IF(請求内訳書!$J$18="",IF(請求内訳書!E17="","",請求内訳書!E17),"")</f>
        <v/>
      </c>
      <c r="I21" s="232" t="str">
        <f>IF(請求内訳書!$J$18="",IF(請求内訳書!F17="","",請求内訳書!F17),"")</f>
        <v/>
      </c>
      <c r="J21" s="234" t="str">
        <f>IF(請求内訳書!$J$25&lt;&gt;"","",IF(請求内訳書!J17="","",請求内訳書!J17))</f>
        <v/>
      </c>
      <c r="K21" s="232" t="str">
        <f>IF(請求内訳書!$J$18="",IF(請求内訳書!G17="","",請求内訳書!G17),"")</f>
        <v/>
      </c>
      <c r="L21" s="233" t="str">
        <f>IF(請求内訳書!$J$25&lt;&gt;"","",IF(請求内訳書!L17="","",請求内訳書!L17))</f>
        <v/>
      </c>
      <c r="M21" s="234" t="str">
        <f>IF(請求内訳書!$J$25&lt;&gt;"","",IF(請求内訳書!M17="","",請求内訳書!M17))</f>
        <v/>
      </c>
      <c r="N21" s="117" t="str">
        <f>IF(請求内訳書!$J$18="",IF(請求内訳書!H17="","",請求内訳書!H17),"")</f>
        <v/>
      </c>
      <c r="O21" s="229" t="str">
        <f>IF(請求内訳書!$J$18="",IF(請求内訳書!I17="","",請求内訳書!I17),"")</f>
        <v/>
      </c>
      <c r="P21" s="230" t="e">
        <f>IF(請求内訳書!$J$25&lt;&gt;"","",IF(請求内訳書!P17="","",請求内訳書!P17))</f>
        <v>#VALUE!</v>
      </c>
      <c r="Q21" s="231" t="str">
        <f>IF(請求内訳書!$J$25&lt;&gt;"","",IF(請求内訳書!Q17="","",請求内訳書!Q17))</f>
        <v/>
      </c>
      <c r="R21" s="118" t="str">
        <f>IF(請求内訳書!$J$18="",IF(請求内訳書!J17="","",請求内訳書!J17),"")</f>
        <v/>
      </c>
      <c r="S21" s="110" t="str">
        <f>IF(請求内訳書!$J$18="",IF(請求内訳書!K17="","",請求内訳書!K17),"")</f>
        <v/>
      </c>
      <c r="T21" s="119" t="str">
        <f>IF(請求内訳書!$J$18="",IF(請求内訳書!L17="","",請求内訳書!L17),"")</f>
        <v/>
      </c>
      <c r="U21" s="226" t="str">
        <f>IF(請求内訳書!$J$18="",IF(請求内訳書!M17="","",請求内訳書!M17),"")</f>
        <v/>
      </c>
      <c r="V21" s="227" t="str">
        <f>IF(請求内訳書!$J$25&lt;&gt;"","",IF(請求内訳書!V17="","",請求内訳書!V17))</f>
        <v/>
      </c>
    </row>
    <row r="22" spans="1:25" ht="21" customHeight="1" thickTop="1" x14ac:dyDescent="0.4">
      <c r="H22" s="198"/>
      <c r="I22" s="198"/>
      <c r="J22" s="188"/>
      <c r="K22" s="120"/>
      <c r="L22" s="121" t="s">
        <v>22</v>
      </c>
      <c r="M22" s="199">
        <f>IF(OR(R22="",S22=""),"",S22-R22)</f>
        <v>0</v>
      </c>
      <c r="N22" s="200"/>
      <c r="O22" s="201" t="s">
        <v>23</v>
      </c>
      <c r="P22" s="202"/>
      <c r="Q22" s="203"/>
      <c r="R22" s="122">
        <f>SUM(R12:R21)</f>
        <v>0</v>
      </c>
      <c r="S22" s="122">
        <f>ROUND(SUM(S12:S21),0)</f>
        <v>0</v>
      </c>
      <c r="T22" s="123"/>
      <c r="V22" s="124"/>
    </row>
    <row r="23" spans="1:25" ht="21" customHeight="1" x14ac:dyDescent="0.4">
      <c r="H23" s="72" t="s">
        <v>24</v>
      </c>
      <c r="O23" s="204"/>
      <c r="P23" s="204"/>
      <c r="Q23" s="204"/>
      <c r="R23" s="123"/>
      <c r="S23" s="123"/>
      <c r="T23" s="123"/>
      <c r="V23" s="124"/>
      <c r="Y23" s="84"/>
    </row>
    <row r="24" spans="1:25" ht="18.75" customHeight="1" x14ac:dyDescent="0.4">
      <c r="Y24" s="84"/>
    </row>
    <row r="25" spans="1:25" ht="18.75" customHeight="1" x14ac:dyDescent="0.4">
      <c r="A25" s="72"/>
      <c r="K25" s="189"/>
      <c r="O25" s="205" t="s">
        <v>25</v>
      </c>
      <c r="P25" s="205"/>
      <c r="Q25" s="206"/>
      <c r="R25" s="206"/>
      <c r="S25" s="206"/>
      <c r="T25" s="206"/>
      <c r="U25" s="206"/>
    </row>
    <row r="26" spans="1:25" s="84" customFormat="1" ht="18.75" customHeight="1" x14ac:dyDescent="0.4">
      <c r="A26" s="209" t="s">
        <v>26</v>
      </c>
      <c r="B26" s="209"/>
      <c r="C26" s="210"/>
      <c r="D26" s="210"/>
      <c r="F26" s="210"/>
      <c r="G26" s="210"/>
      <c r="I26" s="189" t="s">
        <v>14</v>
      </c>
      <c r="J26" s="7"/>
      <c r="L26" s="190" t="s">
        <v>27</v>
      </c>
      <c r="M26" s="210"/>
      <c r="N26" s="210"/>
      <c r="O26" s="205" t="s">
        <v>28</v>
      </c>
      <c r="P26" s="205"/>
      <c r="Q26" s="210"/>
      <c r="R26" s="210"/>
      <c r="S26" s="210"/>
      <c r="T26" s="210"/>
      <c r="U26" s="210"/>
      <c r="Y26" s="72"/>
    </row>
    <row r="27" spans="1:25" s="84" customFormat="1" ht="18.75" customHeight="1" x14ac:dyDescent="0.4">
      <c r="B27" s="125"/>
      <c r="C27" s="191"/>
      <c r="D27" s="191"/>
      <c r="F27" s="191"/>
      <c r="G27" s="191"/>
      <c r="I27" s="189"/>
      <c r="J27" s="189"/>
      <c r="K27" s="189"/>
      <c r="L27" s="190"/>
      <c r="M27" s="191"/>
      <c r="N27" s="191"/>
      <c r="O27" s="190"/>
      <c r="P27" s="190"/>
      <c r="Q27" s="191"/>
      <c r="R27" s="191"/>
      <c r="S27" s="191"/>
      <c r="T27" s="191"/>
      <c r="U27" s="191"/>
      <c r="Y27" s="72"/>
    </row>
    <row r="28" spans="1:25" ht="29.25" customHeight="1" x14ac:dyDescent="0.4">
      <c r="A28" s="211" t="s">
        <v>29</v>
      </c>
      <c r="B28" s="213" t="s">
        <v>30</v>
      </c>
      <c r="C28" s="214"/>
      <c r="D28" s="215"/>
      <c r="E28" s="215"/>
      <c r="F28" s="126" t="str">
        <f>IF(D28="","","%")</f>
        <v/>
      </c>
      <c r="G28" s="216" t="s">
        <v>31</v>
      </c>
      <c r="H28" s="218"/>
      <c r="I28" s="219"/>
      <c r="J28" s="219"/>
      <c r="K28" s="219"/>
      <c r="L28" s="219"/>
      <c r="M28" s="219"/>
      <c r="N28" s="219"/>
      <c r="O28" s="219"/>
      <c r="P28" s="220"/>
      <c r="Q28" s="224" t="s">
        <v>339</v>
      </c>
      <c r="R28" s="193"/>
      <c r="S28" s="193"/>
      <c r="T28" s="194"/>
      <c r="U28" s="195"/>
    </row>
    <row r="29" spans="1:25" ht="27.75" customHeight="1" x14ac:dyDescent="0.4">
      <c r="A29" s="212"/>
      <c r="B29" s="207" t="s">
        <v>32</v>
      </c>
      <c r="C29" s="207"/>
      <c r="D29" s="208" t="str">
        <f>IF(D28="","",100-D28)</f>
        <v/>
      </c>
      <c r="E29" s="208"/>
      <c r="F29" s="127" t="str">
        <f>IF(D29="","","%")</f>
        <v/>
      </c>
      <c r="G29" s="217"/>
      <c r="H29" s="221"/>
      <c r="I29" s="222"/>
      <c r="J29" s="222"/>
      <c r="K29" s="222"/>
      <c r="L29" s="222"/>
      <c r="M29" s="222"/>
      <c r="N29" s="222"/>
      <c r="O29" s="222"/>
      <c r="P29" s="223"/>
      <c r="Q29" s="225"/>
      <c r="R29" s="196"/>
      <c r="S29" s="196"/>
      <c r="T29" s="94"/>
      <c r="U29" s="95"/>
    </row>
    <row r="30" spans="1:25" ht="18.75" customHeight="1" x14ac:dyDescent="0.4">
      <c r="U30" s="197" t="s">
        <v>344</v>
      </c>
    </row>
    <row r="31" spans="1:25" ht="18.75" customHeight="1" x14ac:dyDescent="0.4">
      <c r="D31" s="69"/>
      <c r="N31" s="128"/>
      <c r="O31" s="128"/>
      <c r="P31" s="128"/>
      <c r="R31" s="96"/>
      <c r="S31" s="96"/>
      <c r="T31" s="96"/>
    </row>
    <row r="32" spans="1:25" ht="18.75" customHeight="1" x14ac:dyDescent="0.4">
      <c r="C32" s="125"/>
      <c r="D32" s="129"/>
      <c r="E32" s="84"/>
      <c r="F32" s="84"/>
      <c r="G32" s="190"/>
      <c r="H32" s="190"/>
      <c r="I32" s="189"/>
      <c r="J32" s="189"/>
      <c r="K32" s="190"/>
      <c r="L32" s="190"/>
      <c r="M32" s="190"/>
      <c r="N32" s="96"/>
      <c r="O32" s="96"/>
      <c r="P32" s="96"/>
      <c r="Q32" s="189"/>
      <c r="R32" s="96"/>
      <c r="S32" s="96"/>
      <c r="T32" s="96"/>
    </row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160" spans="25:25" x14ac:dyDescent="0.4">
      <c r="Y160" s="84"/>
    </row>
  </sheetData>
  <sheetProtection sheet="1" objects="1" scenarios="1"/>
  <mergeCells count="106">
    <mergeCell ref="U11:V11"/>
    <mergeCell ref="H1:N1"/>
    <mergeCell ref="T1:V1"/>
    <mergeCell ref="U3:V3"/>
    <mergeCell ref="R4:U4"/>
    <mergeCell ref="R5:U5"/>
    <mergeCell ref="R6:T6"/>
    <mergeCell ref="I9:L9"/>
    <mergeCell ref="I7:L7"/>
    <mergeCell ref="I8:L8"/>
    <mergeCell ref="K11:M11"/>
    <mergeCell ref="I11:J11"/>
    <mergeCell ref="B11:C11"/>
    <mergeCell ref="D11:E11"/>
    <mergeCell ref="O11:Q11"/>
    <mergeCell ref="B13:C13"/>
    <mergeCell ref="D13:E13"/>
    <mergeCell ref="O13:Q13"/>
    <mergeCell ref="K12:M12"/>
    <mergeCell ref="K13:M13"/>
    <mergeCell ref="I12:J12"/>
    <mergeCell ref="I13:J13"/>
    <mergeCell ref="F11:G11"/>
    <mergeCell ref="F12:G12"/>
    <mergeCell ref="F13:G13"/>
    <mergeCell ref="U13:V13"/>
    <mergeCell ref="B12:C12"/>
    <mergeCell ref="D12:E12"/>
    <mergeCell ref="O12:Q12"/>
    <mergeCell ref="U12:V12"/>
    <mergeCell ref="B15:C15"/>
    <mergeCell ref="D15:E15"/>
    <mergeCell ref="O15:Q15"/>
    <mergeCell ref="U15:V15"/>
    <mergeCell ref="K15:M15"/>
    <mergeCell ref="I15:J15"/>
    <mergeCell ref="F15:G15"/>
    <mergeCell ref="B14:C14"/>
    <mergeCell ref="D14:E14"/>
    <mergeCell ref="O14:Q14"/>
    <mergeCell ref="U14:V14"/>
    <mergeCell ref="K14:M14"/>
    <mergeCell ref="I14:J14"/>
    <mergeCell ref="F14:G14"/>
    <mergeCell ref="B17:C17"/>
    <mergeCell ref="D17:E17"/>
    <mergeCell ref="O17:Q17"/>
    <mergeCell ref="U17:V17"/>
    <mergeCell ref="K17:M17"/>
    <mergeCell ref="I17:J17"/>
    <mergeCell ref="F17:G17"/>
    <mergeCell ref="B16:C16"/>
    <mergeCell ref="D16:E16"/>
    <mergeCell ref="O16:Q16"/>
    <mergeCell ref="U16:V16"/>
    <mergeCell ref="K16:M16"/>
    <mergeCell ref="I16:J16"/>
    <mergeCell ref="F16:G16"/>
    <mergeCell ref="B19:C19"/>
    <mergeCell ref="D19:E19"/>
    <mergeCell ref="O19:Q19"/>
    <mergeCell ref="U19:V19"/>
    <mergeCell ref="K19:M19"/>
    <mergeCell ref="I19:J19"/>
    <mergeCell ref="F19:G19"/>
    <mergeCell ref="B18:C18"/>
    <mergeCell ref="D18:E18"/>
    <mergeCell ref="O18:Q18"/>
    <mergeCell ref="U18:V18"/>
    <mergeCell ref="K18:M18"/>
    <mergeCell ref="I18:J18"/>
    <mergeCell ref="F18:G18"/>
    <mergeCell ref="B21:C21"/>
    <mergeCell ref="D21:E21"/>
    <mergeCell ref="O21:Q21"/>
    <mergeCell ref="U21:V21"/>
    <mergeCell ref="K21:M21"/>
    <mergeCell ref="I21:J21"/>
    <mergeCell ref="F21:G21"/>
    <mergeCell ref="B20:C20"/>
    <mergeCell ref="D20:E20"/>
    <mergeCell ref="O20:Q20"/>
    <mergeCell ref="U20:V20"/>
    <mergeCell ref="K20:M20"/>
    <mergeCell ref="I20:J20"/>
    <mergeCell ref="F20:G20"/>
    <mergeCell ref="H22:I22"/>
    <mergeCell ref="M22:N22"/>
    <mergeCell ref="O22:Q22"/>
    <mergeCell ref="O23:Q23"/>
    <mergeCell ref="O25:P25"/>
    <mergeCell ref="Q25:U25"/>
    <mergeCell ref="B29:C29"/>
    <mergeCell ref="D29:E29"/>
    <mergeCell ref="A26:B26"/>
    <mergeCell ref="C26:D26"/>
    <mergeCell ref="F26:G26"/>
    <mergeCell ref="M26:N26"/>
    <mergeCell ref="O26:P26"/>
    <mergeCell ref="Q26:U26"/>
    <mergeCell ref="A28:A29"/>
    <mergeCell ref="B28:C28"/>
    <mergeCell ref="D28:E28"/>
    <mergeCell ref="G28:G29"/>
    <mergeCell ref="H28:P29"/>
    <mergeCell ref="Q28:Q29"/>
  </mergeCells>
  <phoneticPr fontId="6"/>
  <dataValidations count="4">
    <dataValidation imeMode="off" allowBlank="1" showInputMessage="1" showErrorMessage="1" sqref="T3:U3 A12:C21 M26:N27 I12:I21 K22 N12:T21 B29:C29" xr:uid="{00000000-0002-0000-0000-000000000000}"/>
    <dataValidation imeMode="halfKatakana" allowBlank="1" showInputMessage="1" showErrorMessage="1" sqref="Q25:U25" xr:uid="{00000000-0002-0000-0000-000001000000}"/>
    <dataValidation imeMode="on" allowBlank="1" showInputMessage="1" showErrorMessage="1" sqref="C26:D27" xr:uid="{00000000-0002-0000-0000-000002000000}"/>
    <dataValidation type="list" showInputMessage="1" showErrorMessage="1" sqref="S9" xr:uid="{00000000-0002-0000-0000-000003000000}">
      <formula1>$X$12:$X$16</formula1>
    </dataValidation>
  </dataValidations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96"/>
  <sheetViews>
    <sheetView view="pageBreakPreview" zoomScale="85" zoomScaleNormal="100" zoomScaleSheetLayoutView="85" workbookViewId="0">
      <selection activeCell="C9" sqref="C9"/>
    </sheetView>
  </sheetViews>
  <sheetFormatPr defaultRowHeight="18.75" x14ac:dyDescent="0.15"/>
  <cols>
    <col min="1" max="1" width="5" style="130" customWidth="1"/>
    <col min="2" max="2" width="9.375" style="180" customWidth="1"/>
    <col min="3" max="3" width="13.5" style="179" customWidth="1"/>
    <col min="4" max="4" width="12.125" style="179" customWidth="1"/>
    <col min="5" max="5" width="12.5" style="181" customWidth="1"/>
    <col min="6" max="7" width="25" style="179" customWidth="1"/>
    <col min="8" max="8" width="10.625" style="182" customWidth="1"/>
    <col min="9" max="9" width="14.625" style="182" customWidth="1"/>
    <col min="10" max="11" width="14.625" style="183" customWidth="1"/>
    <col min="12" max="12" width="2.625" style="179" customWidth="1"/>
    <col min="13" max="13" width="15.625" style="179" customWidth="1"/>
    <col min="14" max="14" width="0" style="135" hidden="1" customWidth="1"/>
    <col min="15" max="15" width="9" style="136" hidden="1" customWidth="1"/>
    <col min="16" max="16" width="0" style="135" hidden="1" customWidth="1"/>
    <col min="17" max="16384" width="9" style="137"/>
  </cols>
  <sheetData>
    <row r="1" spans="1:16" ht="24" x14ac:dyDescent="0.25">
      <c r="B1" s="131"/>
      <c r="C1" s="132"/>
      <c r="D1" s="132"/>
      <c r="E1" s="283" t="s">
        <v>34</v>
      </c>
      <c r="F1" s="283"/>
      <c r="G1" s="283"/>
      <c r="H1" s="283"/>
      <c r="I1" s="133"/>
      <c r="J1" s="134"/>
      <c r="K1" s="134" t="s">
        <v>1</v>
      </c>
      <c r="L1" s="278" t="str">
        <f>IF(請求書!$T$1="","",請求書!$T$1)</f>
        <v/>
      </c>
      <c r="M1" s="278"/>
    </row>
    <row r="2" spans="1:16" x14ac:dyDescent="0.4">
      <c r="A2" s="284" t="str">
        <f>IF(請求書!$A$2="","",請求書!$A$2)</f>
        <v/>
      </c>
      <c r="B2" s="284"/>
      <c r="C2" s="284"/>
      <c r="D2" s="284"/>
      <c r="E2" s="75"/>
      <c r="F2" s="72"/>
      <c r="G2" s="72"/>
      <c r="H2" s="139"/>
      <c r="I2" s="140" t="s">
        <v>35</v>
      </c>
      <c r="J2" s="141"/>
      <c r="K2" s="141"/>
      <c r="L2" s="142"/>
      <c r="M2" s="143" t="str">
        <f>IF(請求書!$U$3="","",請求書!$U$3)</f>
        <v/>
      </c>
    </row>
    <row r="3" spans="1:16" x14ac:dyDescent="0.15">
      <c r="A3" s="284" t="str">
        <f>IF(請求書!$A$3="","",請求書!$A$3)</f>
        <v>株式会社　西海建設　　　御中</v>
      </c>
      <c r="B3" s="284"/>
      <c r="C3" s="284"/>
      <c r="D3" s="285"/>
      <c r="E3" s="92" t="s">
        <v>40</v>
      </c>
      <c r="F3" s="281" t="str">
        <f>IF(請求書!$I$7="","",請求書!$I$7)</f>
        <v/>
      </c>
      <c r="G3" s="282"/>
      <c r="H3" s="146"/>
      <c r="I3" s="146" t="s">
        <v>4</v>
      </c>
      <c r="J3" s="279" t="str">
        <f>IF(請求書!$R$4="","",請求書!$R$4)</f>
        <v/>
      </c>
      <c r="K3" s="279"/>
      <c r="L3" s="279"/>
      <c r="M3" s="279"/>
      <c r="O3" s="136">
        <f>VLOOKUP(請求書!$S$9,請求書!$X$12:$Y$16,2,FALSE)</f>
        <v>1.1000000000000001</v>
      </c>
    </row>
    <row r="4" spans="1:16" x14ac:dyDescent="0.15">
      <c r="A4" s="284" t="str">
        <f>IF(請求書!$A$4="","",請求書!$A$4)</f>
        <v/>
      </c>
      <c r="B4" s="284"/>
      <c r="C4" s="284"/>
      <c r="D4" s="285"/>
      <c r="E4" s="92" t="s">
        <v>41</v>
      </c>
      <c r="F4" s="281" t="str">
        <f>IF(請求書!$I$8="","",請求書!$I$8)</f>
        <v/>
      </c>
      <c r="G4" s="282"/>
      <c r="H4" s="146"/>
      <c r="I4" s="146" t="s">
        <v>5</v>
      </c>
      <c r="J4" s="280" t="str">
        <f>IF(請求書!$R$5="","",請求書!$R$5)</f>
        <v/>
      </c>
      <c r="K4" s="280"/>
      <c r="L4" s="280"/>
      <c r="M4" s="280"/>
    </row>
    <row r="5" spans="1:16" x14ac:dyDescent="0.4">
      <c r="A5" s="138"/>
      <c r="B5" s="147"/>
      <c r="C5" s="72"/>
      <c r="D5" s="72"/>
      <c r="E5" s="75"/>
      <c r="F5" s="72"/>
      <c r="G5" s="72"/>
      <c r="H5" s="148"/>
      <c r="I5" s="148"/>
      <c r="J5" s="280" t="str">
        <f>IF(請求書!$R$6="","",請求書!$R$6)</f>
        <v/>
      </c>
      <c r="K5" s="280"/>
      <c r="L5" s="280"/>
      <c r="M5" s="280"/>
    </row>
    <row r="6" spans="1:16" ht="8.25" customHeight="1" x14ac:dyDescent="0.2">
      <c r="A6" s="149"/>
      <c r="B6" s="144"/>
      <c r="C6" s="150"/>
      <c r="D6" s="150"/>
      <c r="E6" s="151"/>
      <c r="F6" s="145"/>
      <c r="G6" s="145"/>
      <c r="H6" s="152"/>
      <c r="I6" s="152"/>
      <c r="J6" s="153"/>
      <c r="K6" s="153"/>
      <c r="L6" s="145"/>
      <c r="M6" s="145"/>
    </row>
    <row r="7" spans="1:16" ht="19.5" thickBot="1" x14ac:dyDescent="0.45">
      <c r="A7" s="154" t="s">
        <v>11</v>
      </c>
      <c r="B7" s="105" t="s">
        <v>12</v>
      </c>
      <c r="C7" s="102" t="s">
        <v>13</v>
      </c>
      <c r="D7" s="104" t="s">
        <v>303</v>
      </c>
      <c r="E7" s="103" t="s">
        <v>39</v>
      </c>
      <c r="F7" s="155" t="s">
        <v>36</v>
      </c>
      <c r="G7" s="103" t="s">
        <v>15</v>
      </c>
      <c r="H7" s="156" t="s">
        <v>16</v>
      </c>
      <c r="I7" s="157" t="s">
        <v>17</v>
      </c>
      <c r="J7" s="158" t="s">
        <v>18</v>
      </c>
      <c r="K7" s="159" t="s">
        <v>19</v>
      </c>
      <c r="L7" s="104" t="s">
        <v>20</v>
      </c>
      <c r="M7" s="104" t="s">
        <v>21</v>
      </c>
      <c r="N7" s="160" t="s">
        <v>297</v>
      </c>
      <c r="O7" s="160" t="s">
        <v>298</v>
      </c>
      <c r="P7" s="160" t="s">
        <v>299</v>
      </c>
    </row>
    <row r="8" spans="1:16" ht="20.25" customHeight="1" thickTop="1" x14ac:dyDescent="0.4">
      <c r="A8" s="22"/>
      <c r="B8" s="161" t="str">
        <f>IF(ISERROR(VLOOKUP(C8,マスタ!$D:$E,2,FALSE)),"",VLOOKUP(C8,マスタ!$D:$E,2,FALSE))</f>
        <v/>
      </c>
      <c r="C8" s="23"/>
      <c r="D8" s="9"/>
      <c r="E8" s="28"/>
      <c r="F8" s="29"/>
      <c r="G8" s="30"/>
      <c r="H8" s="10"/>
      <c r="I8" s="11"/>
      <c r="J8" s="162" t="str">
        <f>IF(OR(H8="",I8=""),"",ROUND(H8*I8,0))</f>
        <v/>
      </c>
      <c r="K8" s="163" t="str">
        <f>IF(J8="","",IF(L8="",ROUND(H8*I8*$O$3,0),J8))</f>
        <v/>
      </c>
      <c r="L8" s="19"/>
      <c r="M8" s="164"/>
      <c r="N8" s="165" t="str">
        <f>IF(ISERROR(VLOOKUP(D8,マスタ!$H:$I,2,FALSE)),"",VLOOKUP(D8,マスタ!$H:$I,2,FALSE))</f>
        <v/>
      </c>
      <c r="O8" s="165" t="e">
        <f>ROUNDDOWN($F$3/10^5,0)</f>
        <v>#VALUE!</v>
      </c>
      <c r="P8" s="165" t="e">
        <f>IF($F$3=61008000,51000,IF($F$3=62008100,52000,IF(AND(O8&gt;=1,O8&lt;=199),51100,IF(AND(O8&gt;=200,O8&lt;=299),52100,IF(O8=550,51220,IF(O8=610,51100,IF(O8=620,52100,"部門コード無し")))))))</f>
        <v>#VALUE!</v>
      </c>
    </row>
    <row r="9" spans="1:16" ht="20.25" customHeight="1" x14ac:dyDescent="0.4">
      <c r="A9" s="24"/>
      <c r="B9" s="166" t="str">
        <f>IF(ISERROR(VLOOKUP(C9,マスタ!$D:$E,2,FALSE)),"",VLOOKUP(C9,マスタ!$D:$E,2,FALSE))</f>
        <v/>
      </c>
      <c r="C9" s="25"/>
      <c r="D9" s="12"/>
      <c r="E9" s="31"/>
      <c r="F9" s="32"/>
      <c r="G9" s="32"/>
      <c r="H9" s="13"/>
      <c r="I9" s="14"/>
      <c r="J9" s="167" t="str">
        <f t="shared" ref="J9:J33" si="0">IF(OR(H9="",I9=""),"",ROUND(H9*I9,0))</f>
        <v/>
      </c>
      <c r="K9" s="167" t="str">
        <f t="shared" ref="K9:K33" si="1">IF(J9="","",IF(L9="",ROUND(H9*I9*$O$3,0),J9))</f>
        <v/>
      </c>
      <c r="L9" s="20"/>
      <c r="M9" s="168"/>
      <c r="N9" s="135" t="str">
        <f>IF(ISERROR(VLOOKUP(D9,マスタ!$H:$I,2,FALSE)),"",VLOOKUP(D9,マスタ!$H:$I,2,FALSE))</f>
        <v/>
      </c>
      <c r="O9" s="136" t="e">
        <f t="shared" ref="O9:O33" si="2">ROUNDDOWN($F$3/10^5,0)</f>
        <v>#VALUE!</v>
      </c>
      <c r="P9" s="135" t="e">
        <f t="shared" ref="P9:P33" si="3">IF($F$3=61008000,51000,IF($F$3=62008100,52000,IF(AND(O9&gt;=1,O9&lt;=199),51100,IF(AND(O9&gt;=200,O9&lt;=299),52100,IF(O9=550,51220,IF(O9=610,51100,IF(O9=620,52100,"部門コード無し")))))))</f>
        <v>#VALUE!</v>
      </c>
    </row>
    <row r="10" spans="1:16" ht="20.25" customHeight="1" x14ac:dyDescent="0.4">
      <c r="A10" s="24"/>
      <c r="B10" s="166" t="str">
        <f>IF(ISERROR(VLOOKUP(C10,マスタ!$D:$E,2,FALSE)),"",VLOOKUP(C10,マスタ!$D:$E,2,FALSE))</f>
        <v/>
      </c>
      <c r="C10" s="25"/>
      <c r="D10" s="12"/>
      <c r="E10" s="31"/>
      <c r="F10" s="32"/>
      <c r="G10" s="32"/>
      <c r="H10" s="13"/>
      <c r="I10" s="14"/>
      <c r="J10" s="167" t="str">
        <f t="shared" si="0"/>
        <v/>
      </c>
      <c r="K10" s="167" t="str">
        <f t="shared" si="1"/>
        <v/>
      </c>
      <c r="L10" s="20"/>
      <c r="M10" s="168"/>
      <c r="N10" s="135" t="str">
        <f>IF(ISERROR(VLOOKUP(D10,マスタ!$H:$I,2,FALSE)),"",VLOOKUP(D10,マスタ!$H:$I,2,FALSE))</f>
        <v/>
      </c>
      <c r="O10" s="136" t="e">
        <f t="shared" si="2"/>
        <v>#VALUE!</v>
      </c>
      <c r="P10" s="135" t="e">
        <f t="shared" si="3"/>
        <v>#VALUE!</v>
      </c>
    </row>
    <row r="11" spans="1:16" ht="20.25" customHeight="1" x14ac:dyDescent="0.4">
      <c r="A11" s="24"/>
      <c r="B11" s="166" t="str">
        <f>IF(ISERROR(VLOOKUP(C11,マスタ!$D:$E,2,FALSE)),"",VLOOKUP(C11,マスタ!$D:$E,2,FALSE))</f>
        <v/>
      </c>
      <c r="C11" s="25"/>
      <c r="D11" s="12"/>
      <c r="E11" s="31"/>
      <c r="F11" s="32"/>
      <c r="G11" s="32"/>
      <c r="H11" s="13"/>
      <c r="I11" s="14"/>
      <c r="J11" s="167" t="str">
        <f t="shared" si="0"/>
        <v/>
      </c>
      <c r="K11" s="167" t="str">
        <f t="shared" si="1"/>
        <v/>
      </c>
      <c r="L11" s="20"/>
      <c r="M11" s="168"/>
      <c r="N11" s="135" t="str">
        <f>IF(ISERROR(VLOOKUP(D11,マスタ!$H:$I,2,FALSE)),"",VLOOKUP(D11,マスタ!$H:$I,2,FALSE))</f>
        <v/>
      </c>
      <c r="O11" s="136" t="e">
        <f t="shared" si="2"/>
        <v>#VALUE!</v>
      </c>
      <c r="P11" s="135" t="e">
        <f t="shared" si="3"/>
        <v>#VALUE!</v>
      </c>
    </row>
    <row r="12" spans="1:16" ht="20.25" customHeight="1" x14ac:dyDescent="0.4">
      <c r="A12" s="24"/>
      <c r="B12" s="166" t="str">
        <f>IF(ISERROR(VLOOKUP(C12,マスタ!$D:$E,2,FALSE)),"",VLOOKUP(C12,マスタ!$D:$E,2,FALSE))</f>
        <v/>
      </c>
      <c r="C12" s="25"/>
      <c r="D12" s="12"/>
      <c r="E12" s="31"/>
      <c r="F12" s="32"/>
      <c r="G12" s="32"/>
      <c r="H12" s="13"/>
      <c r="I12" s="14"/>
      <c r="J12" s="167" t="str">
        <f t="shared" si="0"/>
        <v/>
      </c>
      <c r="K12" s="167" t="str">
        <f t="shared" si="1"/>
        <v/>
      </c>
      <c r="L12" s="20"/>
      <c r="M12" s="168"/>
      <c r="N12" s="135" t="str">
        <f>IF(ISERROR(VLOOKUP(D12,マスタ!$H:$I,2,FALSE)),"",VLOOKUP(D12,マスタ!$H:$I,2,FALSE))</f>
        <v/>
      </c>
      <c r="O12" s="136" t="e">
        <f t="shared" si="2"/>
        <v>#VALUE!</v>
      </c>
      <c r="P12" s="135" t="e">
        <f t="shared" si="3"/>
        <v>#VALUE!</v>
      </c>
    </row>
    <row r="13" spans="1:16" ht="20.25" customHeight="1" x14ac:dyDescent="0.4">
      <c r="A13" s="24"/>
      <c r="B13" s="166" t="str">
        <f>IF(ISERROR(VLOOKUP(C13,マスタ!$D:$E,2,FALSE)),"",VLOOKUP(C13,マスタ!$D:$E,2,FALSE))</f>
        <v/>
      </c>
      <c r="C13" s="25"/>
      <c r="D13" s="12"/>
      <c r="E13" s="31"/>
      <c r="F13" s="32"/>
      <c r="G13" s="32"/>
      <c r="H13" s="13"/>
      <c r="I13" s="14"/>
      <c r="J13" s="167" t="str">
        <f t="shared" si="0"/>
        <v/>
      </c>
      <c r="K13" s="167" t="str">
        <f t="shared" si="1"/>
        <v/>
      </c>
      <c r="L13" s="20"/>
      <c r="M13" s="168"/>
      <c r="N13" s="135" t="str">
        <f>IF(ISERROR(VLOOKUP(D13,マスタ!$H:$I,2,FALSE)),"",VLOOKUP(D13,マスタ!$H:$I,2,FALSE))</f>
        <v/>
      </c>
      <c r="O13" s="136" t="e">
        <f t="shared" si="2"/>
        <v>#VALUE!</v>
      </c>
      <c r="P13" s="135" t="e">
        <f t="shared" si="3"/>
        <v>#VALUE!</v>
      </c>
    </row>
    <row r="14" spans="1:16" ht="20.25" customHeight="1" x14ac:dyDescent="0.4">
      <c r="A14" s="24"/>
      <c r="B14" s="166" t="str">
        <f>IF(ISERROR(VLOOKUP(C14,マスタ!$D:$E,2,FALSE)),"",VLOOKUP(C14,マスタ!$D:$E,2,FALSE))</f>
        <v/>
      </c>
      <c r="C14" s="25"/>
      <c r="D14" s="12"/>
      <c r="E14" s="31"/>
      <c r="F14" s="32"/>
      <c r="G14" s="32"/>
      <c r="H14" s="13"/>
      <c r="I14" s="14"/>
      <c r="J14" s="167" t="str">
        <f t="shared" si="0"/>
        <v/>
      </c>
      <c r="K14" s="167" t="str">
        <f t="shared" si="1"/>
        <v/>
      </c>
      <c r="L14" s="20"/>
      <c r="M14" s="168"/>
      <c r="N14" s="135" t="str">
        <f>IF(ISERROR(VLOOKUP(D14,マスタ!$H:$I,2,FALSE)),"",VLOOKUP(D14,マスタ!$H:$I,2,FALSE))</f>
        <v/>
      </c>
      <c r="O14" s="136" t="e">
        <f t="shared" si="2"/>
        <v>#VALUE!</v>
      </c>
      <c r="P14" s="135" t="e">
        <f t="shared" si="3"/>
        <v>#VALUE!</v>
      </c>
    </row>
    <row r="15" spans="1:16" ht="20.25" customHeight="1" x14ac:dyDescent="0.4">
      <c r="A15" s="24"/>
      <c r="B15" s="166" t="str">
        <f>IF(ISERROR(VLOOKUP(C15,マスタ!$D:$E,2,FALSE)),"",VLOOKUP(C15,マスタ!$D:$E,2,FALSE))</f>
        <v/>
      </c>
      <c r="C15" s="25"/>
      <c r="D15" s="12"/>
      <c r="E15" s="31"/>
      <c r="F15" s="32"/>
      <c r="G15" s="32"/>
      <c r="H15" s="13"/>
      <c r="I15" s="14"/>
      <c r="J15" s="167" t="str">
        <f t="shared" si="0"/>
        <v/>
      </c>
      <c r="K15" s="167" t="str">
        <f t="shared" si="1"/>
        <v/>
      </c>
      <c r="L15" s="20"/>
      <c r="M15" s="168"/>
      <c r="N15" s="135" t="str">
        <f>IF(ISERROR(VLOOKUP(D15,マスタ!$H:$I,2,FALSE)),"",VLOOKUP(D15,マスタ!$H:$I,2,FALSE))</f>
        <v/>
      </c>
      <c r="O15" s="136" t="e">
        <f t="shared" si="2"/>
        <v>#VALUE!</v>
      </c>
      <c r="P15" s="135" t="e">
        <f t="shared" si="3"/>
        <v>#VALUE!</v>
      </c>
    </row>
    <row r="16" spans="1:16" ht="20.25" customHeight="1" x14ac:dyDescent="0.4">
      <c r="A16" s="24"/>
      <c r="B16" s="166" t="str">
        <f>IF(ISERROR(VLOOKUP(C16,マスタ!$D:$E,2,FALSE)),"",VLOOKUP(C16,マスタ!$D:$E,2,FALSE))</f>
        <v/>
      </c>
      <c r="C16" s="25"/>
      <c r="D16" s="12"/>
      <c r="E16" s="31"/>
      <c r="F16" s="32"/>
      <c r="G16" s="32"/>
      <c r="H16" s="13"/>
      <c r="I16" s="14"/>
      <c r="J16" s="167" t="str">
        <f t="shared" si="0"/>
        <v/>
      </c>
      <c r="K16" s="167" t="str">
        <f t="shared" si="1"/>
        <v/>
      </c>
      <c r="L16" s="20"/>
      <c r="M16" s="168"/>
      <c r="N16" s="135" t="str">
        <f>IF(ISERROR(VLOOKUP(D16,マスタ!$H:$I,2,FALSE)),"",VLOOKUP(D16,マスタ!$H:$I,2,FALSE))</f>
        <v/>
      </c>
      <c r="O16" s="136" t="e">
        <f t="shared" si="2"/>
        <v>#VALUE!</v>
      </c>
      <c r="P16" s="135" t="e">
        <f t="shared" si="3"/>
        <v>#VALUE!</v>
      </c>
    </row>
    <row r="17" spans="1:16" ht="20.25" customHeight="1" x14ac:dyDescent="0.4">
      <c r="A17" s="24"/>
      <c r="B17" s="166" t="str">
        <f>IF(ISERROR(VLOOKUP(C17,マスタ!$D:$E,2,FALSE)),"",VLOOKUP(C17,マスタ!$D:$E,2,FALSE))</f>
        <v/>
      </c>
      <c r="C17" s="25"/>
      <c r="D17" s="12"/>
      <c r="E17" s="31"/>
      <c r="F17" s="32"/>
      <c r="G17" s="32"/>
      <c r="H17" s="13"/>
      <c r="I17" s="14"/>
      <c r="J17" s="167" t="str">
        <f t="shared" si="0"/>
        <v/>
      </c>
      <c r="K17" s="167" t="str">
        <f t="shared" si="1"/>
        <v/>
      </c>
      <c r="L17" s="20"/>
      <c r="M17" s="168"/>
      <c r="N17" s="135" t="str">
        <f>IF(ISERROR(VLOOKUP(D17,マスタ!$H:$I,2,FALSE)),"",VLOOKUP(D17,マスタ!$H:$I,2,FALSE))</f>
        <v/>
      </c>
      <c r="O17" s="136" t="e">
        <f t="shared" si="2"/>
        <v>#VALUE!</v>
      </c>
      <c r="P17" s="135" t="e">
        <f t="shared" si="3"/>
        <v>#VALUE!</v>
      </c>
    </row>
    <row r="18" spans="1:16" ht="20.25" customHeight="1" x14ac:dyDescent="0.4">
      <c r="A18" s="24"/>
      <c r="B18" s="166" t="str">
        <f>IF(ISERROR(VLOOKUP(C18,マスタ!$D:$E,2,FALSE)),"",VLOOKUP(C18,マスタ!$D:$E,2,FALSE))</f>
        <v/>
      </c>
      <c r="C18" s="25"/>
      <c r="D18" s="12"/>
      <c r="E18" s="31"/>
      <c r="F18" s="32"/>
      <c r="G18" s="32"/>
      <c r="H18" s="13"/>
      <c r="I18" s="14"/>
      <c r="J18" s="167" t="str">
        <f t="shared" si="0"/>
        <v/>
      </c>
      <c r="K18" s="167" t="str">
        <f t="shared" si="1"/>
        <v/>
      </c>
      <c r="L18" s="20"/>
      <c r="M18" s="168"/>
      <c r="N18" s="135" t="str">
        <f>IF(ISERROR(VLOOKUP(D18,マスタ!$H:$I,2,FALSE)),"",VLOOKUP(D18,マスタ!$H:$I,2,FALSE))</f>
        <v/>
      </c>
      <c r="O18" s="136" t="e">
        <f t="shared" si="2"/>
        <v>#VALUE!</v>
      </c>
      <c r="P18" s="135" t="e">
        <f t="shared" si="3"/>
        <v>#VALUE!</v>
      </c>
    </row>
    <row r="19" spans="1:16" ht="20.25" customHeight="1" x14ac:dyDescent="0.4">
      <c r="A19" s="24"/>
      <c r="B19" s="166" t="str">
        <f>IF(ISERROR(VLOOKUP(C19,マスタ!$D:$E,2,FALSE)),"",VLOOKUP(C19,マスタ!$D:$E,2,FALSE))</f>
        <v/>
      </c>
      <c r="C19" s="25"/>
      <c r="D19" s="12"/>
      <c r="E19" s="31"/>
      <c r="F19" s="32"/>
      <c r="G19" s="32"/>
      <c r="H19" s="13"/>
      <c r="I19" s="14"/>
      <c r="J19" s="167" t="str">
        <f t="shared" si="0"/>
        <v/>
      </c>
      <c r="K19" s="167" t="str">
        <f t="shared" si="1"/>
        <v/>
      </c>
      <c r="L19" s="20"/>
      <c r="M19" s="168"/>
      <c r="N19" s="135" t="str">
        <f>IF(ISERROR(VLOOKUP(D19,マスタ!$H:$I,2,FALSE)),"",VLOOKUP(D19,マスタ!$H:$I,2,FALSE))</f>
        <v/>
      </c>
      <c r="O19" s="136" t="e">
        <f t="shared" si="2"/>
        <v>#VALUE!</v>
      </c>
      <c r="P19" s="135" t="e">
        <f t="shared" si="3"/>
        <v>#VALUE!</v>
      </c>
    </row>
    <row r="20" spans="1:16" ht="20.25" customHeight="1" x14ac:dyDescent="0.4">
      <c r="A20" s="24"/>
      <c r="B20" s="166" t="str">
        <f>IF(ISERROR(VLOOKUP(C20,マスタ!$D:$E,2,FALSE)),"",VLOOKUP(C20,マスタ!$D:$E,2,FALSE))</f>
        <v/>
      </c>
      <c r="C20" s="25"/>
      <c r="D20" s="12"/>
      <c r="E20" s="31"/>
      <c r="F20" s="32"/>
      <c r="G20" s="32"/>
      <c r="H20" s="13"/>
      <c r="I20" s="14"/>
      <c r="J20" s="167" t="str">
        <f t="shared" si="0"/>
        <v/>
      </c>
      <c r="K20" s="167" t="str">
        <f t="shared" si="1"/>
        <v/>
      </c>
      <c r="L20" s="20"/>
      <c r="M20" s="168"/>
      <c r="N20" s="135" t="str">
        <f>IF(ISERROR(VLOOKUP(D20,マスタ!$H:$I,2,FALSE)),"",VLOOKUP(D20,マスタ!$H:$I,2,FALSE))</f>
        <v/>
      </c>
      <c r="O20" s="136" t="e">
        <f t="shared" si="2"/>
        <v>#VALUE!</v>
      </c>
      <c r="P20" s="135" t="e">
        <f t="shared" si="3"/>
        <v>#VALUE!</v>
      </c>
    </row>
    <row r="21" spans="1:16" ht="20.25" customHeight="1" x14ac:dyDescent="0.4">
      <c r="A21" s="24"/>
      <c r="B21" s="166" t="str">
        <f>IF(ISERROR(VLOOKUP(C21,マスタ!$D:$E,2,FALSE)),"",VLOOKUP(C21,マスタ!$D:$E,2,FALSE))</f>
        <v/>
      </c>
      <c r="C21" s="25"/>
      <c r="D21" s="12"/>
      <c r="E21" s="31"/>
      <c r="F21" s="32"/>
      <c r="G21" s="32"/>
      <c r="H21" s="13"/>
      <c r="I21" s="14"/>
      <c r="J21" s="167" t="str">
        <f t="shared" si="0"/>
        <v/>
      </c>
      <c r="K21" s="167" t="str">
        <f t="shared" si="1"/>
        <v/>
      </c>
      <c r="L21" s="20"/>
      <c r="M21" s="168"/>
      <c r="N21" s="135" t="str">
        <f>IF(ISERROR(VLOOKUP(D21,マスタ!$H:$I,2,FALSE)),"",VLOOKUP(D21,マスタ!$H:$I,2,FALSE))</f>
        <v/>
      </c>
      <c r="O21" s="136" t="e">
        <f t="shared" si="2"/>
        <v>#VALUE!</v>
      </c>
      <c r="P21" s="135" t="e">
        <f t="shared" si="3"/>
        <v>#VALUE!</v>
      </c>
    </row>
    <row r="22" spans="1:16" ht="20.25" customHeight="1" x14ac:dyDescent="0.4">
      <c r="A22" s="24"/>
      <c r="B22" s="166" t="str">
        <f>IF(ISERROR(VLOOKUP(C22,マスタ!$D:$E,2,FALSE)),"",VLOOKUP(C22,マスタ!$D:$E,2,FALSE))</f>
        <v/>
      </c>
      <c r="C22" s="25"/>
      <c r="D22" s="12"/>
      <c r="E22" s="31"/>
      <c r="F22" s="32"/>
      <c r="G22" s="32"/>
      <c r="H22" s="13"/>
      <c r="I22" s="14"/>
      <c r="J22" s="167" t="str">
        <f t="shared" si="0"/>
        <v/>
      </c>
      <c r="K22" s="167" t="str">
        <f t="shared" si="1"/>
        <v/>
      </c>
      <c r="L22" s="20"/>
      <c r="M22" s="168"/>
      <c r="N22" s="135" t="str">
        <f>IF(ISERROR(VLOOKUP(D22,マスタ!$H:$I,2,FALSE)),"",VLOOKUP(D22,マスタ!$H:$I,2,FALSE))</f>
        <v/>
      </c>
      <c r="O22" s="136" t="e">
        <f t="shared" si="2"/>
        <v>#VALUE!</v>
      </c>
      <c r="P22" s="135" t="e">
        <f t="shared" si="3"/>
        <v>#VALUE!</v>
      </c>
    </row>
    <row r="23" spans="1:16" ht="20.25" customHeight="1" x14ac:dyDescent="0.4">
      <c r="A23" s="24"/>
      <c r="B23" s="166" t="str">
        <f>IF(ISERROR(VLOOKUP(C23,マスタ!$D:$E,2,FALSE)),"",VLOOKUP(C23,マスタ!$D:$E,2,FALSE))</f>
        <v/>
      </c>
      <c r="C23" s="25"/>
      <c r="D23" s="12"/>
      <c r="E23" s="31"/>
      <c r="F23" s="32"/>
      <c r="G23" s="32"/>
      <c r="H23" s="13"/>
      <c r="I23" s="14"/>
      <c r="J23" s="167" t="str">
        <f t="shared" si="0"/>
        <v/>
      </c>
      <c r="K23" s="167" t="str">
        <f t="shared" si="1"/>
        <v/>
      </c>
      <c r="L23" s="20"/>
      <c r="M23" s="168"/>
      <c r="N23" s="135" t="str">
        <f>IF(ISERROR(VLOOKUP(D23,マスタ!$H:$I,2,FALSE)),"",VLOOKUP(D23,マスタ!$H:$I,2,FALSE))</f>
        <v/>
      </c>
      <c r="O23" s="136" t="e">
        <f t="shared" si="2"/>
        <v>#VALUE!</v>
      </c>
      <c r="P23" s="135" t="e">
        <f t="shared" si="3"/>
        <v>#VALUE!</v>
      </c>
    </row>
    <row r="24" spans="1:16" ht="20.25" customHeight="1" x14ac:dyDescent="0.4">
      <c r="A24" s="24"/>
      <c r="B24" s="166" t="str">
        <f>IF(ISERROR(VLOOKUP(C24,マスタ!$D:$E,2,FALSE)),"",VLOOKUP(C24,マスタ!$D:$E,2,FALSE))</f>
        <v/>
      </c>
      <c r="C24" s="25"/>
      <c r="D24" s="12"/>
      <c r="E24" s="31"/>
      <c r="F24" s="32"/>
      <c r="G24" s="32"/>
      <c r="H24" s="13"/>
      <c r="I24" s="14"/>
      <c r="J24" s="167" t="str">
        <f t="shared" si="0"/>
        <v/>
      </c>
      <c r="K24" s="167" t="str">
        <f t="shared" si="1"/>
        <v/>
      </c>
      <c r="L24" s="20"/>
      <c r="M24" s="168"/>
      <c r="N24" s="135" t="str">
        <f>IF(ISERROR(VLOOKUP(D24,マスタ!$H:$I,2,FALSE)),"",VLOOKUP(D24,マスタ!$H:$I,2,FALSE))</f>
        <v/>
      </c>
      <c r="O24" s="136" t="e">
        <f t="shared" si="2"/>
        <v>#VALUE!</v>
      </c>
      <c r="P24" s="135" t="e">
        <f t="shared" si="3"/>
        <v>#VALUE!</v>
      </c>
    </row>
    <row r="25" spans="1:16" ht="20.25" customHeight="1" x14ac:dyDescent="0.4">
      <c r="A25" s="24"/>
      <c r="B25" s="166" t="str">
        <f>IF(ISERROR(VLOOKUP(C25,マスタ!$D:$E,2,FALSE)),"",VLOOKUP(C25,マスタ!$D:$E,2,FALSE))</f>
        <v/>
      </c>
      <c r="C25" s="25"/>
      <c r="D25" s="12"/>
      <c r="E25" s="31"/>
      <c r="F25" s="32"/>
      <c r="G25" s="32"/>
      <c r="H25" s="13"/>
      <c r="I25" s="14"/>
      <c r="J25" s="167" t="str">
        <f t="shared" si="0"/>
        <v/>
      </c>
      <c r="K25" s="167" t="str">
        <f t="shared" si="1"/>
        <v/>
      </c>
      <c r="L25" s="20"/>
      <c r="M25" s="168"/>
      <c r="N25" s="135" t="str">
        <f>IF(ISERROR(VLOOKUP(D25,マスタ!$H:$I,2,FALSE)),"",VLOOKUP(D25,マスタ!$H:$I,2,FALSE))</f>
        <v/>
      </c>
      <c r="O25" s="136" t="e">
        <f t="shared" si="2"/>
        <v>#VALUE!</v>
      </c>
      <c r="P25" s="135" t="e">
        <f t="shared" si="3"/>
        <v>#VALUE!</v>
      </c>
    </row>
    <row r="26" spans="1:16" ht="20.25" customHeight="1" x14ac:dyDescent="0.4">
      <c r="A26" s="24"/>
      <c r="B26" s="166" t="str">
        <f>IF(ISERROR(VLOOKUP(C26,マスタ!$D:$E,2,FALSE)),"",VLOOKUP(C26,マスタ!$D:$E,2,FALSE))</f>
        <v/>
      </c>
      <c r="C26" s="25"/>
      <c r="D26" s="12"/>
      <c r="E26" s="31"/>
      <c r="F26" s="32"/>
      <c r="G26" s="32"/>
      <c r="H26" s="13"/>
      <c r="I26" s="14"/>
      <c r="J26" s="167" t="str">
        <f t="shared" si="0"/>
        <v/>
      </c>
      <c r="K26" s="167" t="str">
        <f t="shared" si="1"/>
        <v/>
      </c>
      <c r="L26" s="20"/>
      <c r="M26" s="168"/>
      <c r="N26" s="135" t="str">
        <f>IF(ISERROR(VLOOKUP(D26,マスタ!$H:$I,2,FALSE)),"",VLOOKUP(D26,マスタ!$H:$I,2,FALSE))</f>
        <v/>
      </c>
      <c r="O26" s="136" t="e">
        <f t="shared" si="2"/>
        <v>#VALUE!</v>
      </c>
      <c r="P26" s="135" t="e">
        <f t="shared" si="3"/>
        <v>#VALUE!</v>
      </c>
    </row>
    <row r="27" spans="1:16" ht="20.25" customHeight="1" x14ac:dyDescent="0.4">
      <c r="A27" s="24"/>
      <c r="B27" s="166" t="str">
        <f>IF(ISERROR(VLOOKUP(C27,マスタ!$D:$E,2,FALSE)),"",VLOOKUP(C27,マスタ!$D:$E,2,FALSE))</f>
        <v/>
      </c>
      <c r="C27" s="25"/>
      <c r="D27" s="12"/>
      <c r="E27" s="31"/>
      <c r="F27" s="32"/>
      <c r="G27" s="32"/>
      <c r="H27" s="13"/>
      <c r="I27" s="14"/>
      <c r="J27" s="167" t="str">
        <f t="shared" si="0"/>
        <v/>
      </c>
      <c r="K27" s="167" t="str">
        <f t="shared" si="1"/>
        <v/>
      </c>
      <c r="L27" s="20"/>
      <c r="M27" s="168"/>
      <c r="N27" s="135" t="str">
        <f>IF(ISERROR(VLOOKUP(D27,マスタ!$H:$I,2,FALSE)),"",VLOOKUP(D27,マスタ!$H:$I,2,FALSE))</f>
        <v/>
      </c>
      <c r="O27" s="136" t="e">
        <f t="shared" si="2"/>
        <v>#VALUE!</v>
      </c>
      <c r="P27" s="135" t="e">
        <f t="shared" si="3"/>
        <v>#VALUE!</v>
      </c>
    </row>
    <row r="28" spans="1:16" ht="20.25" customHeight="1" x14ac:dyDescent="0.4">
      <c r="A28" s="24"/>
      <c r="B28" s="166" t="str">
        <f>IF(ISERROR(VLOOKUP(C28,マスタ!$D:$E,2,FALSE)),"",VLOOKUP(C28,マスタ!$D:$E,2,FALSE))</f>
        <v/>
      </c>
      <c r="C28" s="25"/>
      <c r="D28" s="12"/>
      <c r="E28" s="31"/>
      <c r="F28" s="32"/>
      <c r="G28" s="32"/>
      <c r="H28" s="13"/>
      <c r="I28" s="14"/>
      <c r="J28" s="167" t="str">
        <f t="shared" si="0"/>
        <v/>
      </c>
      <c r="K28" s="167" t="str">
        <f t="shared" si="1"/>
        <v/>
      </c>
      <c r="L28" s="20"/>
      <c r="M28" s="168"/>
      <c r="N28" s="135" t="str">
        <f>IF(ISERROR(VLOOKUP(D28,マスタ!$H:$I,2,FALSE)),"",VLOOKUP(D28,マスタ!$H:$I,2,FALSE))</f>
        <v/>
      </c>
      <c r="O28" s="136" t="e">
        <f t="shared" si="2"/>
        <v>#VALUE!</v>
      </c>
      <c r="P28" s="135" t="e">
        <f t="shared" si="3"/>
        <v>#VALUE!</v>
      </c>
    </row>
    <row r="29" spans="1:16" ht="20.25" customHeight="1" x14ac:dyDescent="0.4">
      <c r="A29" s="24"/>
      <c r="B29" s="166" t="str">
        <f>IF(ISERROR(VLOOKUP(C29,マスタ!$D:$E,2,FALSE)),"",VLOOKUP(C29,マスタ!$D:$E,2,FALSE))</f>
        <v/>
      </c>
      <c r="C29" s="25"/>
      <c r="D29" s="12"/>
      <c r="E29" s="31"/>
      <c r="F29" s="32"/>
      <c r="G29" s="32"/>
      <c r="H29" s="13"/>
      <c r="I29" s="14"/>
      <c r="J29" s="167" t="str">
        <f t="shared" si="0"/>
        <v/>
      </c>
      <c r="K29" s="167" t="str">
        <f t="shared" si="1"/>
        <v/>
      </c>
      <c r="L29" s="20"/>
      <c r="M29" s="168"/>
      <c r="N29" s="135" t="str">
        <f>IF(ISERROR(VLOOKUP(D29,マスタ!$H:$I,2,FALSE)),"",VLOOKUP(D29,マスタ!$H:$I,2,FALSE))</f>
        <v/>
      </c>
      <c r="O29" s="136" t="e">
        <f t="shared" si="2"/>
        <v>#VALUE!</v>
      </c>
      <c r="P29" s="135" t="e">
        <f t="shared" si="3"/>
        <v>#VALUE!</v>
      </c>
    </row>
    <row r="30" spans="1:16" ht="20.25" customHeight="1" x14ac:dyDescent="0.4">
      <c r="A30" s="24"/>
      <c r="B30" s="166" t="str">
        <f>IF(ISERROR(VLOOKUP(C30,マスタ!$D:$E,2,FALSE)),"",VLOOKUP(C30,マスタ!$D:$E,2,FALSE))</f>
        <v/>
      </c>
      <c r="C30" s="25"/>
      <c r="D30" s="12"/>
      <c r="E30" s="31"/>
      <c r="F30" s="32"/>
      <c r="G30" s="32"/>
      <c r="H30" s="13"/>
      <c r="I30" s="14"/>
      <c r="J30" s="167" t="str">
        <f t="shared" si="0"/>
        <v/>
      </c>
      <c r="K30" s="167" t="str">
        <f t="shared" si="1"/>
        <v/>
      </c>
      <c r="L30" s="20"/>
      <c r="M30" s="168"/>
      <c r="N30" s="135" t="str">
        <f>IF(ISERROR(VLOOKUP(D30,マスタ!$H:$I,2,FALSE)),"",VLOOKUP(D30,マスタ!$H:$I,2,FALSE))</f>
        <v/>
      </c>
      <c r="O30" s="136" t="e">
        <f t="shared" si="2"/>
        <v>#VALUE!</v>
      </c>
      <c r="P30" s="135" t="e">
        <f t="shared" si="3"/>
        <v>#VALUE!</v>
      </c>
    </row>
    <row r="31" spans="1:16" ht="20.25" customHeight="1" x14ac:dyDescent="0.4">
      <c r="A31" s="24"/>
      <c r="B31" s="166" t="str">
        <f>IF(ISERROR(VLOOKUP(C31,マスタ!$D:$E,2,FALSE)),"",VLOOKUP(C31,マスタ!$D:$E,2,FALSE))</f>
        <v/>
      </c>
      <c r="C31" s="25"/>
      <c r="D31" s="12"/>
      <c r="E31" s="31"/>
      <c r="F31" s="32"/>
      <c r="G31" s="32"/>
      <c r="H31" s="13"/>
      <c r="I31" s="14"/>
      <c r="J31" s="167" t="str">
        <f t="shared" si="0"/>
        <v/>
      </c>
      <c r="K31" s="167" t="str">
        <f t="shared" si="1"/>
        <v/>
      </c>
      <c r="L31" s="20"/>
      <c r="M31" s="168"/>
      <c r="N31" s="135" t="str">
        <f>IF(ISERROR(VLOOKUP(D31,マスタ!$H:$I,2,FALSE)),"",VLOOKUP(D31,マスタ!$H:$I,2,FALSE))</f>
        <v/>
      </c>
      <c r="O31" s="136" t="e">
        <f t="shared" si="2"/>
        <v>#VALUE!</v>
      </c>
      <c r="P31" s="135" t="e">
        <f t="shared" si="3"/>
        <v>#VALUE!</v>
      </c>
    </row>
    <row r="32" spans="1:16" ht="20.25" customHeight="1" x14ac:dyDescent="0.4">
      <c r="A32" s="24"/>
      <c r="B32" s="166" t="str">
        <f>IF(ISERROR(VLOOKUP(C32,マスタ!$D:$E,2,FALSE)),"",VLOOKUP(C32,マスタ!$D:$E,2,FALSE))</f>
        <v/>
      </c>
      <c r="C32" s="25"/>
      <c r="D32" s="12"/>
      <c r="E32" s="31"/>
      <c r="F32" s="32"/>
      <c r="G32" s="32"/>
      <c r="H32" s="13"/>
      <c r="I32" s="14"/>
      <c r="J32" s="167" t="str">
        <f t="shared" si="0"/>
        <v/>
      </c>
      <c r="K32" s="167" t="str">
        <f t="shared" si="1"/>
        <v/>
      </c>
      <c r="L32" s="20"/>
      <c r="M32" s="168"/>
      <c r="N32" s="135" t="str">
        <f>IF(ISERROR(VLOOKUP(D32,マスタ!$H:$I,2,FALSE)),"",VLOOKUP(D32,マスタ!$H:$I,2,FALSE))</f>
        <v/>
      </c>
      <c r="O32" s="136" t="e">
        <f t="shared" si="2"/>
        <v>#VALUE!</v>
      </c>
      <c r="P32" s="135" t="e">
        <f t="shared" si="3"/>
        <v>#VALUE!</v>
      </c>
    </row>
    <row r="33" spans="1:16" ht="20.25" customHeight="1" thickBot="1" x14ac:dyDescent="0.45">
      <c r="A33" s="26"/>
      <c r="B33" s="169" t="str">
        <f>IF(ISERROR(VLOOKUP(C33,マスタ!$D:$E,2,FALSE)),"",VLOOKUP(C33,マスタ!$D:$E,2,FALSE))</f>
        <v/>
      </c>
      <c r="C33" s="27"/>
      <c r="D33" s="15"/>
      <c r="E33" s="33"/>
      <c r="F33" s="34"/>
      <c r="G33" s="35"/>
      <c r="H33" s="16"/>
      <c r="I33" s="17"/>
      <c r="J33" s="170" t="str">
        <f t="shared" si="0"/>
        <v/>
      </c>
      <c r="K33" s="171" t="str">
        <f t="shared" si="1"/>
        <v/>
      </c>
      <c r="L33" s="21"/>
      <c r="M33" s="172"/>
      <c r="N33" s="135" t="str">
        <f>IF(ISERROR(VLOOKUP(D33,マスタ!$H:$I,2,FALSE)),"",VLOOKUP(D33,マスタ!$H:$I,2,FALSE))</f>
        <v/>
      </c>
      <c r="O33" s="136" t="e">
        <f t="shared" si="2"/>
        <v>#VALUE!</v>
      </c>
      <c r="P33" s="135" t="e">
        <f t="shared" si="3"/>
        <v>#VALUE!</v>
      </c>
    </row>
    <row r="34" spans="1:16" ht="20.25" thickTop="1" thickBot="1" x14ac:dyDescent="0.45">
      <c r="A34" s="173" t="s">
        <v>37</v>
      </c>
      <c r="B34" s="274"/>
      <c r="C34" s="274"/>
      <c r="D34" s="274"/>
      <c r="E34" s="274"/>
      <c r="F34" s="274"/>
      <c r="G34" s="274"/>
      <c r="H34" s="275"/>
      <c r="I34" s="174" t="s">
        <v>38</v>
      </c>
      <c r="J34" s="175">
        <f>SUM(J8:J33)</f>
        <v>0</v>
      </c>
      <c r="K34" s="175">
        <f>SUM(K8:K33)</f>
        <v>0</v>
      </c>
      <c r="L34" s="176"/>
      <c r="M34" s="72"/>
    </row>
    <row r="35" spans="1:16" ht="19.5" thickTop="1" x14ac:dyDescent="0.15">
      <c r="A35" s="177"/>
      <c r="B35" s="276"/>
      <c r="C35" s="276"/>
      <c r="D35" s="276"/>
      <c r="E35" s="276"/>
      <c r="F35" s="276"/>
      <c r="G35" s="276"/>
      <c r="H35" s="277"/>
      <c r="I35" s="178" t="s">
        <v>23</v>
      </c>
      <c r="J35" s="175">
        <f>IF(J$63=0,J$34,"")</f>
        <v>0</v>
      </c>
      <c r="K35" s="175">
        <f>IF(K$63=0,ROUND(K$34,0),"")</f>
        <v>0</v>
      </c>
      <c r="L35" s="176"/>
    </row>
    <row r="36" spans="1:16" ht="19.5" thickBot="1" x14ac:dyDescent="0.45">
      <c r="A36" s="154" t="s">
        <v>11</v>
      </c>
      <c r="B36" s="105" t="s">
        <v>12</v>
      </c>
      <c r="C36" s="102" t="s">
        <v>13</v>
      </c>
      <c r="D36" s="104" t="s">
        <v>303</v>
      </c>
      <c r="E36" s="103" t="s">
        <v>39</v>
      </c>
      <c r="F36" s="155" t="s">
        <v>36</v>
      </c>
      <c r="G36" s="103" t="s">
        <v>15</v>
      </c>
      <c r="H36" s="156" t="s">
        <v>16</v>
      </c>
      <c r="I36" s="157" t="s">
        <v>17</v>
      </c>
      <c r="J36" s="158" t="s">
        <v>18</v>
      </c>
      <c r="K36" s="159" t="s">
        <v>19</v>
      </c>
      <c r="L36" s="104" t="s">
        <v>20</v>
      </c>
      <c r="M36" s="104" t="s">
        <v>21</v>
      </c>
      <c r="N36" s="160" t="s">
        <v>297</v>
      </c>
      <c r="O36" s="160" t="s">
        <v>298</v>
      </c>
      <c r="P36" s="160" t="s">
        <v>299</v>
      </c>
    </row>
    <row r="37" spans="1:16" ht="20.25" customHeight="1" thickTop="1" x14ac:dyDescent="0.4">
      <c r="A37" s="22"/>
      <c r="B37" s="161" t="str">
        <f>IF(ISERROR(VLOOKUP(C37,マスタ!$D:$E,2,FALSE)),"",VLOOKUP(C37,マスタ!$D:$E,2,FALSE))</f>
        <v/>
      </c>
      <c r="C37" s="23"/>
      <c r="D37" s="9"/>
      <c r="E37" s="28"/>
      <c r="F37" s="29"/>
      <c r="G37" s="30"/>
      <c r="H37" s="10"/>
      <c r="I37" s="11"/>
      <c r="J37" s="162" t="str">
        <f t="shared" ref="J37:J62" si="4">IF(OR(H37="",I37=""),"",ROUND(H37*I37,0))</f>
        <v/>
      </c>
      <c r="K37" s="163" t="str">
        <f t="shared" ref="K37:K62" si="5">IF(J37="","",IF(L37="",ROUND(H37*I37*$O$3,0),J37))</f>
        <v/>
      </c>
      <c r="L37" s="19"/>
      <c r="M37" s="164"/>
      <c r="N37" s="165" t="str">
        <f>IF(ISERROR(VLOOKUP(D37,マスタ!$H:$I,2,FALSE)),"",VLOOKUP(D37,マスタ!$H:$I,2,FALSE))</f>
        <v/>
      </c>
      <c r="O37" s="165" t="e">
        <f>ROUNDDOWN($F$3/10^5,0)</f>
        <v>#VALUE!</v>
      </c>
      <c r="P37" s="165" t="e">
        <f>IF($F$3=61008000,51000,IF($F$3=62008100,52000,IF(AND(O37&gt;=1,O37&lt;=199),51100,IF(AND(O37&gt;=200,O37&lt;=299),52100,IF(O37=550,51220,IF(O37=610,51100,IF(O37=620,52100,"部門コード無し")))))))</f>
        <v>#VALUE!</v>
      </c>
    </row>
    <row r="38" spans="1:16" ht="20.25" customHeight="1" x14ac:dyDescent="0.4">
      <c r="A38" s="24"/>
      <c r="B38" s="166" t="str">
        <f>IF(ISERROR(VLOOKUP(C38,マスタ!$D:$E,2,FALSE)),"",VLOOKUP(C38,マスタ!$D:$E,2,FALSE))</f>
        <v/>
      </c>
      <c r="C38" s="25"/>
      <c r="D38" s="12"/>
      <c r="E38" s="31"/>
      <c r="F38" s="32"/>
      <c r="G38" s="32"/>
      <c r="H38" s="13"/>
      <c r="I38" s="14"/>
      <c r="J38" s="167" t="str">
        <f t="shared" si="4"/>
        <v/>
      </c>
      <c r="K38" s="167" t="str">
        <f t="shared" si="5"/>
        <v/>
      </c>
      <c r="L38" s="20"/>
      <c r="M38" s="168"/>
      <c r="N38" s="135" t="str">
        <f>IF(ISERROR(VLOOKUP(D38,マスタ!$H:$I,2,FALSE)),"",VLOOKUP(D38,マスタ!$H:$I,2,FALSE))</f>
        <v/>
      </c>
      <c r="O38" s="136" t="e">
        <f t="shared" ref="O38:O62" si="6">ROUNDDOWN($F$3/10^5,0)</f>
        <v>#VALUE!</v>
      </c>
      <c r="P38" s="135" t="e">
        <f t="shared" ref="P38:P62" si="7">IF($F$3=61008000,51000,IF($F$3=62008100,52000,IF(AND(O38&gt;=1,O38&lt;=199),51100,IF(AND(O38&gt;=200,O38&lt;=299),52100,IF(O38=550,51220,IF(O38=610,51100,IF(O38=620,52100,"部門コード無し")))))))</f>
        <v>#VALUE!</v>
      </c>
    </row>
    <row r="39" spans="1:16" ht="20.25" customHeight="1" x14ac:dyDescent="0.4">
      <c r="A39" s="24"/>
      <c r="B39" s="166" t="str">
        <f>IF(ISERROR(VLOOKUP(C39,マスタ!$D:$E,2,FALSE)),"",VLOOKUP(C39,マスタ!$D:$E,2,FALSE))</f>
        <v/>
      </c>
      <c r="C39" s="25"/>
      <c r="D39" s="12"/>
      <c r="E39" s="31"/>
      <c r="F39" s="32"/>
      <c r="G39" s="32"/>
      <c r="H39" s="13"/>
      <c r="I39" s="14"/>
      <c r="J39" s="167" t="str">
        <f t="shared" si="4"/>
        <v/>
      </c>
      <c r="K39" s="167" t="str">
        <f t="shared" si="5"/>
        <v/>
      </c>
      <c r="L39" s="20"/>
      <c r="M39" s="168"/>
      <c r="N39" s="135" t="str">
        <f>IF(ISERROR(VLOOKUP(D39,マスタ!$H:$I,2,FALSE)),"",VLOOKUP(D39,マスタ!$H:$I,2,FALSE))</f>
        <v/>
      </c>
      <c r="O39" s="136" t="e">
        <f t="shared" si="6"/>
        <v>#VALUE!</v>
      </c>
      <c r="P39" s="135" t="e">
        <f t="shared" si="7"/>
        <v>#VALUE!</v>
      </c>
    </row>
    <row r="40" spans="1:16" ht="20.25" customHeight="1" x14ac:dyDescent="0.4">
      <c r="A40" s="24"/>
      <c r="B40" s="166" t="str">
        <f>IF(ISERROR(VLOOKUP(C40,マスタ!$D:$E,2,FALSE)),"",VLOOKUP(C40,マスタ!$D:$E,2,FALSE))</f>
        <v/>
      </c>
      <c r="C40" s="25"/>
      <c r="D40" s="12"/>
      <c r="E40" s="31"/>
      <c r="F40" s="32"/>
      <c r="G40" s="32"/>
      <c r="H40" s="13"/>
      <c r="I40" s="14"/>
      <c r="J40" s="167" t="str">
        <f t="shared" si="4"/>
        <v/>
      </c>
      <c r="K40" s="167" t="str">
        <f t="shared" si="5"/>
        <v/>
      </c>
      <c r="L40" s="20"/>
      <c r="M40" s="168"/>
      <c r="N40" s="135" t="str">
        <f>IF(ISERROR(VLOOKUP(D40,マスタ!$H:$I,2,FALSE)),"",VLOOKUP(D40,マスタ!$H:$I,2,FALSE))</f>
        <v/>
      </c>
      <c r="O40" s="136" t="e">
        <f t="shared" si="6"/>
        <v>#VALUE!</v>
      </c>
      <c r="P40" s="135" t="e">
        <f t="shared" si="7"/>
        <v>#VALUE!</v>
      </c>
    </row>
    <row r="41" spans="1:16" ht="20.25" customHeight="1" x14ac:dyDescent="0.4">
      <c r="A41" s="24"/>
      <c r="B41" s="166" t="str">
        <f>IF(ISERROR(VLOOKUP(C41,マスタ!$D:$E,2,FALSE)),"",VLOOKUP(C41,マスタ!$D:$E,2,FALSE))</f>
        <v/>
      </c>
      <c r="C41" s="25"/>
      <c r="D41" s="12"/>
      <c r="E41" s="31"/>
      <c r="F41" s="32"/>
      <c r="G41" s="32"/>
      <c r="H41" s="13"/>
      <c r="I41" s="14"/>
      <c r="J41" s="167" t="str">
        <f t="shared" si="4"/>
        <v/>
      </c>
      <c r="K41" s="167" t="str">
        <f t="shared" si="5"/>
        <v/>
      </c>
      <c r="L41" s="20"/>
      <c r="M41" s="168"/>
      <c r="N41" s="135" t="str">
        <f>IF(ISERROR(VLOOKUP(D41,マスタ!$H:$I,2,FALSE)),"",VLOOKUP(D41,マスタ!$H:$I,2,FALSE))</f>
        <v/>
      </c>
      <c r="O41" s="136" t="e">
        <f t="shared" si="6"/>
        <v>#VALUE!</v>
      </c>
      <c r="P41" s="135" t="e">
        <f t="shared" si="7"/>
        <v>#VALUE!</v>
      </c>
    </row>
    <row r="42" spans="1:16" ht="20.25" customHeight="1" x14ac:dyDescent="0.4">
      <c r="A42" s="24"/>
      <c r="B42" s="166" t="str">
        <f>IF(ISERROR(VLOOKUP(C42,マスタ!$D:$E,2,FALSE)),"",VLOOKUP(C42,マスタ!$D:$E,2,FALSE))</f>
        <v/>
      </c>
      <c r="C42" s="25"/>
      <c r="D42" s="12"/>
      <c r="E42" s="31"/>
      <c r="F42" s="32"/>
      <c r="G42" s="32"/>
      <c r="H42" s="13"/>
      <c r="I42" s="14"/>
      <c r="J42" s="167" t="str">
        <f t="shared" si="4"/>
        <v/>
      </c>
      <c r="K42" s="167" t="str">
        <f t="shared" si="5"/>
        <v/>
      </c>
      <c r="L42" s="20"/>
      <c r="M42" s="168"/>
      <c r="N42" s="135" t="str">
        <f>IF(ISERROR(VLOOKUP(D42,マスタ!$H:$I,2,FALSE)),"",VLOOKUP(D42,マスタ!$H:$I,2,FALSE))</f>
        <v/>
      </c>
      <c r="O42" s="136" t="e">
        <f t="shared" si="6"/>
        <v>#VALUE!</v>
      </c>
      <c r="P42" s="135" t="e">
        <f t="shared" si="7"/>
        <v>#VALUE!</v>
      </c>
    </row>
    <row r="43" spans="1:16" ht="20.25" customHeight="1" x14ac:dyDescent="0.4">
      <c r="A43" s="24"/>
      <c r="B43" s="166" t="str">
        <f>IF(ISERROR(VLOOKUP(C43,マスタ!$D:$E,2,FALSE)),"",VLOOKUP(C43,マスタ!$D:$E,2,FALSE))</f>
        <v/>
      </c>
      <c r="C43" s="25"/>
      <c r="D43" s="12"/>
      <c r="E43" s="31"/>
      <c r="F43" s="32"/>
      <c r="G43" s="32"/>
      <c r="H43" s="13"/>
      <c r="I43" s="14"/>
      <c r="J43" s="167" t="str">
        <f t="shared" si="4"/>
        <v/>
      </c>
      <c r="K43" s="167" t="str">
        <f t="shared" si="5"/>
        <v/>
      </c>
      <c r="L43" s="20"/>
      <c r="M43" s="168"/>
      <c r="N43" s="135" t="str">
        <f>IF(ISERROR(VLOOKUP(D43,マスタ!$H:$I,2,FALSE)),"",VLOOKUP(D43,マスタ!$H:$I,2,FALSE))</f>
        <v/>
      </c>
      <c r="O43" s="136" t="e">
        <f t="shared" si="6"/>
        <v>#VALUE!</v>
      </c>
      <c r="P43" s="135" t="e">
        <f t="shared" si="7"/>
        <v>#VALUE!</v>
      </c>
    </row>
    <row r="44" spans="1:16" ht="20.25" customHeight="1" x14ac:dyDescent="0.4">
      <c r="A44" s="24"/>
      <c r="B44" s="166" t="str">
        <f>IF(ISERROR(VLOOKUP(C44,マスタ!$D:$E,2,FALSE)),"",VLOOKUP(C44,マスタ!$D:$E,2,FALSE))</f>
        <v/>
      </c>
      <c r="C44" s="25"/>
      <c r="D44" s="12"/>
      <c r="E44" s="31"/>
      <c r="F44" s="32"/>
      <c r="G44" s="32"/>
      <c r="H44" s="13"/>
      <c r="I44" s="14"/>
      <c r="J44" s="167" t="str">
        <f t="shared" si="4"/>
        <v/>
      </c>
      <c r="K44" s="167" t="str">
        <f t="shared" si="5"/>
        <v/>
      </c>
      <c r="L44" s="20"/>
      <c r="M44" s="168"/>
      <c r="N44" s="135" t="str">
        <f>IF(ISERROR(VLOOKUP(D44,マスタ!$H:$I,2,FALSE)),"",VLOOKUP(D44,マスタ!$H:$I,2,FALSE))</f>
        <v/>
      </c>
      <c r="O44" s="136" t="e">
        <f t="shared" si="6"/>
        <v>#VALUE!</v>
      </c>
      <c r="P44" s="135" t="e">
        <f t="shared" si="7"/>
        <v>#VALUE!</v>
      </c>
    </row>
    <row r="45" spans="1:16" ht="20.25" customHeight="1" x14ac:dyDescent="0.4">
      <c r="A45" s="24"/>
      <c r="B45" s="166" t="str">
        <f>IF(ISERROR(VLOOKUP(C45,マスタ!$D:$E,2,FALSE)),"",VLOOKUP(C45,マスタ!$D:$E,2,FALSE))</f>
        <v/>
      </c>
      <c r="C45" s="25"/>
      <c r="D45" s="12"/>
      <c r="E45" s="31"/>
      <c r="F45" s="32"/>
      <c r="G45" s="32"/>
      <c r="H45" s="13"/>
      <c r="I45" s="14"/>
      <c r="J45" s="167" t="str">
        <f t="shared" si="4"/>
        <v/>
      </c>
      <c r="K45" s="167" t="str">
        <f t="shared" si="5"/>
        <v/>
      </c>
      <c r="L45" s="20"/>
      <c r="M45" s="168"/>
      <c r="N45" s="135" t="str">
        <f>IF(ISERROR(VLOOKUP(D45,マスタ!$H:$I,2,FALSE)),"",VLOOKUP(D45,マスタ!$H:$I,2,FALSE))</f>
        <v/>
      </c>
      <c r="O45" s="136" t="e">
        <f t="shared" si="6"/>
        <v>#VALUE!</v>
      </c>
      <c r="P45" s="135" t="e">
        <f t="shared" si="7"/>
        <v>#VALUE!</v>
      </c>
    </row>
    <row r="46" spans="1:16" ht="20.25" customHeight="1" x14ac:dyDescent="0.4">
      <c r="A46" s="24"/>
      <c r="B46" s="166" t="str">
        <f>IF(ISERROR(VLOOKUP(C46,マスタ!$D:$E,2,FALSE)),"",VLOOKUP(C46,マスタ!$D:$E,2,FALSE))</f>
        <v/>
      </c>
      <c r="C46" s="25"/>
      <c r="D46" s="12"/>
      <c r="E46" s="31"/>
      <c r="F46" s="32"/>
      <c r="G46" s="32"/>
      <c r="H46" s="13"/>
      <c r="I46" s="14"/>
      <c r="J46" s="167" t="str">
        <f t="shared" si="4"/>
        <v/>
      </c>
      <c r="K46" s="167" t="str">
        <f t="shared" si="5"/>
        <v/>
      </c>
      <c r="L46" s="20"/>
      <c r="M46" s="168"/>
      <c r="N46" s="135" t="str">
        <f>IF(ISERROR(VLOOKUP(D46,マスタ!$H:$I,2,FALSE)),"",VLOOKUP(D46,マスタ!$H:$I,2,FALSE))</f>
        <v/>
      </c>
      <c r="O46" s="136" t="e">
        <f t="shared" si="6"/>
        <v>#VALUE!</v>
      </c>
      <c r="P46" s="135" t="e">
        <f t="shared" si="7"/>
        <v>#VALUE!</v>
      </c>
    </row>
    <row r="47" spans="1:16" ht="20.25" customHeight="1" x14ac:dyDescent="0.4">
      <c r="A47" s="24"/>
      <c r="B47" s="166" t="str">
        <f>IF(ISERROR(VLOOKUP(C47,マスタ!$D:$E,2,FALSE)),"",VLOOKUP(C47,マスタ!$D:$E,2,FALSE))</f>
        <v/>
      </c>
      <c r="C47" s="25"/>
      <c r="D47" s="12"/>
      <c r="E47" s="31"/>
      <c r="F47" s="32"/>
      <c r="G47" s="32"/>
      <c r="H47" s="13"/>
      <c r="I47" s="14"/>
      <c r="J47" s="167" t="str">
        <f t="shared" si="4"/>
        <v/>
      </c>
      <c r="K47" s="167" t="str">
        <f t="shared" si="5"/>
        <v/>
      </c>
      <c r="L47" s="20"/>
      <c r="M47" s="168"/>
      <c r="N47" s="135" t="str">
        <f>IF(ISERROR(VLOOKUP(D47,マスタ!$H:$I,2,FALSE)),"",VLOOKUP(D47,マスタ!$H:$I,2,FALSE))</f>
        <v/>
      </c>
      <c r="O47" s="136" t="e">
        <f t="shared" si="6"/>
        <v>#VALUE!</v>
      </c>
      <c r="P47" s="135" t="e">
        <f t="shared" si="7"/>
        <v>#VALUE!</v>
      </c>
    </row>
    <row r="48" spans="1:16" ht="20.25" customHeight="1" x14ac:dyDescent="0.4">
      <c r="A48" s="24"/>
      <c r="B48" s="166" t="str">
        <f>IF(ISERROR(VLOOKUP(C48,マスタ!$D:$E,2,FALSE)),"",VLOOKUP(C48,マスタ!$D:$E,2,FALSE))</f>
        <v/>
      </c>
      <c r="C48" s="25"/>
      <c r="D48" s="12"/>
      <c r="E48" s="31"/>
      <c r="F48" s="32"/>
      <c r="G48" s="32"/>
      <c r="H48" s="13"/>
      <c r="I48" s="14"/>
      <c r="J48" s="167" t="str">
        <f t="shared" si="4"/>
        <v/>
      </c>
      <c r="K48" s="167" t="str">
        <f t="shared" si="5"/>
        <v/>
      </c>
      <c r="L48" s="20"/>
      <c r="M48" s="168"/>
      <c r="N48" s="135" t="str">
        <f>IF(ISERROR(VLOOKUP(D48,マスタ!$H:$I,2,FALSE)),"",VLOOKUP(D48,マスタ!$H:$I,2,FALSE))</f>
        <v/>
      </c>
      <c r="O48" s="136" t="e">
        <f t="shared" si="6"/>
        <v>#VALUE!</v>
      </c>
      <c r="P48" s="135" t="e">
        <f t="shared" si="7"/>
        <v>#VALUE!</v>
      </c>
    </row>
    <row r="49" spans="1:16" ht="20.25" customHeight="1" x14ac:dyDescent="0.4">
      <c r="A49" s="24"/>
      <c r="B49" s="166" t="str">
        <f>IF(ISERROR(VLOOKUP(C49,マスタ!$D:$E,2,FALSE)),"",VLOOKUP(C49,マスタ!$D:$E,2,FALSE))</f>
        <v/>
      </c>
      <c r="C49" s="25"/>
      <c r="D49" s="12"/>
      <c r="E49" s="31"/>
      <c r="F49" s="32"/>
      <c r="G49" s="32"/>
      <c r="H49" s="13"/>
      <c r="I49" s="14"/>
      <c r="J49" s="167" t="str">
        <f t="shared" si="4"/>
        <v/>
      </c>
      <c r="K49" s="167" t="str">
        <f t="shared" si="5"/>
        <v/>
      </c>
      <c r="L49" s="20"/>
      <c r="M49" s="168"/>
      <c r="N49" s="135" t="str">
        <f>IF(ISERROR(VLOOKUP(D49,マスタ!$H:$I,2,FALSE)),"",VLOOKUP(D49,マスタ!$H:$I,2,FALSE))</f>
        <v/>
      </c>
      <c r="O49" s="136" t="e">
        <f t="shared" si="6"/>
        <v>#VALUE!</v>
      </c>
      <c r="P49" s="135" t="e">
        <f t="shared" si="7"/>
        <v>#VALUE!</v>
      </c>
    </row>
    <row r="50" spans="1:16" ht="20.25" customHeight="1" x14ac:dyDescent="0.4">
      <c r="A50" s="24"/>
      <c r="B50" s="166" t="str">
        <f>IF(ISERROR(VLOOKUP(C50,マスタ!$D:$E,2,FALSE)),"",VLOOKUP(C50,マスタ!$D:$E,2,FALSE))</f>
        <v/>
      </c>
      <c r="C50" s="25"/>
      <c r="D50" s="12"/>
      <c r="E50" s="31"/>
      <c r="F50" s="32"/>
      <c r="G50" s="32"/>
      <c r="H50" s="13"/>
      <c r="I50" s="14"/>
      <c r="J50" s="167" t="str">
        <f t="shared" si="4"/>
        <v/>
      </c>
      <c r="K50" s="167" t="str">
        <f t="shared" si="5"/>
        <v/>
      </c>
      <c r="L50" s="20"/>
      <c r="M50" s="168"/>
      <c r="N50" s="135" t="str">
        <f>IF(ISERROR(VLOOKUP(D50,マスタ!$H:$I,2,FALSE)),"",VLOOKUP(D50,マスタ!$H:$I,2,FALSE))</f>
        <v/>
      </c>
      <c r="O50" s="136" t="e">
        <f t="shared" si="6"/>
        <v>#VALUE!</v>
      </c>
      <c r="P50" s="135" t="e">
        <f t="shared" si="7"/>
        <v>#VALUE!</v>
      </c>
    </row>
    <row r="51" spans="1:16" ht="20.25" customHeight="1" x14ac:dyDescent="0.4">
      <c r="A51" s="24"/>
      <c r="B51" s="166" t="str">
        <f>IF(ISERROR(VLOOKUP(C51,マスタ!$D:$E,2,FALSE)),"",VLOOKUP(C51,マスタ!$D:$E,2,FALSE))</f>
        <v/>
      </c>
      <c r="C51" s="25"/>
      <c r="D51" s="12"/>
      <c r="E51" s="31"/>
      <c r="F51" s="32"/>
      <c r="G51" s="32"/>
      <c r="H51" s="13"/>
      <c r="I51" s="14"/>
      <c r="J51" s="167" t="str">
        <f t="shared" si="4"/>
        <v/>
      </c>
      <c r="K51" s="167" t="str">
        <f t="shared" si="5"/>
        <v/>
      </c>
      <c r="L51" s="20"/>
      <c r="M51" s="168"/>
      <c r="N51" s="135" t="str">
        <f>IF(ISERROR(VLOOKUP(D51,マスタ!$H:$I,2,FALSE)),"",VLOOKUP(D51,マスタ!$H:$I,2,FALSE))</f>
        <v/>
      </c>
      <c r="O51" s="136" t="e">
        <f t="shared" si="6"/>
        <v>#VALUE!</v>
      </c>
      <c r="P51" s="135" t="e">
        <f t="shared" si="7"/>
        <v>#VALUE!</v>
      </c>
    </row>
    <row r="52" spans="1:16" ht="20.25" customHeight="1" x14ac:dyDescent="0.4">
      <c r="A52" s="24"/>
      <c r="B52" s="166" t="str">
        <f>IF(ISERROR(VLOOKUP(C52,マスタ!$D:$E,2,FALSE)),"",VLOOKUP(C52,マスタ!$D:$E,2,FALSE))</f>
        <v/>
      </c>
      <c r="C52" s="25"/>
      <c r="D52" s="12"/>
      <c r="E52" s="31"/>
      <c r="F52" s="32"/>
      <c r="G52" s="32"/>
      <c r="H52" s="13"/>
      <c r="I52" s="14"/>
      <c r="J52" s="167" t="str">
        <f t="shared" si="4"/>
        <v/>
      </c>
      <c r="K52" s="167" t="str">
        <f t="shared" si="5"/>
        <v/>
      </c>
      <c r="L52" s="20"/>
      <c r="M52" s="168"/>
      <c r="N52" s="135" t="str">
        <f>IF(ISERROR(VLOOKUP(D52,マスタ!$H:$I,2,FALSE)),"",VLOOKUP(D52,マスタ!$H:$I,2,FALSE))</f>
        <v/>
      </c>
      <c r="O52" s="136" t="e">
        <f t="shared" si="6"/>
        <v>#VALUE!</v>
      </c>
      <c r="P52" s="135" t="e">
        <f t="shared" si="7"/>
        <v>#VALUE!</v>
      </c>
    </row>
    <row r="53" spans="1:16" ht="20.25" customHeight="1" x14ac:dyDescent="0.4">
      <c r="A53" s="24"/>
      <c r="B53" s="166" t="str">
        <f>IF(ISERROR(VLOOKUP(C53,マスタ!$D:$E,2,FALSE)),"",VLOOKUP(C53,マスタ!$D:$E,2,FALSE))</f>
        <v/>
      </c>
      <c r="C53" s="25"/>
      <c r="D53" s="12"/>
      <c r="E53" s="31"/>
      <c r="F53" s="32"/>
      <c r="G53" s="32"/>
      <c r="H53" s="13"/>
      <c r="I53" s="14"/>
      <c r="J53" s="167" t="str">
        <f t="shared" si="4"/>
        <v/>
      </c>
      <c r="K53" s="167" t="str">
        <f t="shared" si="5"/>
        <v/>
      </c>
      <c r="L53" s="20"/>
      <c r="M53" s="168"/>
      <c r="N53" s="135" t="str">
        <f>IF(ISERROR(VLOOKUP(D53,マスタ!$H:$I,2,FALSE)),"",VLOOKUP(D53,マスタ!$H:$I,2,FALSE))</f>
        <v/>
      </c>
      <c r="O53" s="136" t="e">
        <f t="shared" si="6"/>
        <v>#VALUE!</v>
      </c>
      <c r="P53" s="135" t="e">
        <f t="shared" si="7"/>
        <v>#VALUE!</v>
      </c>
    </row>
    <row r="54" spans="1:16" ht="20.25" customHeight="1" x14ac:dyDescent="0.4">
      <c r="A54" s="24"/>
      <c r="B54" s="166" t="str">
        <f>IF(ISERROR(VLOOKUP(C54,マスタ!$D:$E,2,FALSE)),"",VLOOKUP(C54,マスタ!$D:$E,2,FALSE))</f>
        <v/>
      </c>
      <c r="C54" s="25"/>
      <c r="D54" s="12"/>
      <c r="E54" s="31"/>
      <c r="F54" s="32"/>
      <c r="G54" s="32"/>
      <c r="H54" s="13"/>
      <c r="I54" s="14"/>
      <c r="J54" s="167" t="str">
        <f t="shared" si="4"/>
        <v/>
      </c>
      <c r="K54" s="167" t="str">
        <f t="shared" si="5"/>
        <v/>
      </c>
      <c r="L54" s="20"/>
      <c r="M54" s="168"/>
      <c r="N54" s="135" t="str">
        <f>IF(ISERROR(VLOOKUP(D54,マスタ!$H:$I,2,FALSE)),"",VLOOKUP(D54,マスタ!$H:$I,2,FALSE))</f>
        <v/>
      </c>
      <c r="O54" s="136" t="e">
        <f t="shared" si="6"/>
        <v>#VALUE!</v>
      </c>
      <c r="P54" s="135" t="e">
        <f t="shared" si="7"/>
        <v>#VALUE!</v>
      </c>
    </row>
    <row r="55" spans="1:16" ht="20.25" customHeight="1" x14ac:dyDescent="0.4">
      <c r="A55" s="24"/>
      <c r="B55" s="166" t="str">
        <f>IF(ISERROR(VLOOKUP(C55,マスタ!$D:$E,2,FALSE)),"",VLOOKUP(C55,マスタ!$D:$E,2,FALSE))</f>
        <v/>
      </c>
      <c r="C55" s="25"/>
      <c r="D55" s="12"/>
      <c r="E55" s="31"/>
      <c r="F55" s="32"/>
      <c r="G55" s="32"/>
      <c r="H55" s="13"/>
      <c r="I55" s="14"/>
      <c r="J55" s="167" t="str">
        <f t="shared" si="4"/>
        <v/>
      </c>
      <c r="K55" s="167" t="str">
        <f t="shared" si="5"/>
        <v/>
      </c>
      <c r="L55" s="20"/>
      <c r="M55" s="168"/>
      <c r="N55" s="135" t="str">
        <f>IF(ISERROR(VLOOKUP(D55,マスタ!$H:$I,2,FALSE)),"",VLOOKUP(D55,マスタ!$H:$I,2,FALSE))</f>
        <v/>
      </c>
      <c r="O55" s="136" t="e">
        <f t="shared" si="6"/>
        <v>#VALUE!</v>
      </c>
      <c r="P55" s="135" t="e">
        <f t="shared" si="7"/>
        <v>#VALUE!</v>
      </c>
    </row>
    <row r="56" spans="1:16" ht="20.25" customHeight="1" x14ac:dyDescent="0.4">
      <c r="A56" s="24"/>
      <c r="B56" s="166" t="str">
        <f>IF(ISERROR(VLOOKUP(C56,マスタ!$D:$E,2,FALSE)),"",VLOOKUP(C56,マスタ!$D:$E,2,FALSE))</f>
        <v/>
      </c>
      <c r="C56" s="25"/>
      <c r="D56" s="12"/>
      <c r="E56" s="31"/>
      <c r="F56" s="32"/>
      <c r="G56" s="32"/>
      <c r="H56" s="13"/>
      <c r="I56" s="14"/>
      <c r="J56" s="167" t="str">
        <f t="shared" si="4"/>
        <v/>
      </c>
      <c r="K56" s="167" t="str">
        <f t="shared" si="5"/>
        <v/>
      </c>
      <c r="L56" s="20"/>
      <c r="M56" s="168"/>
      <c r="N56" s="135" t="str">
        <f>IF(ISERROR(VLOOKUP(D56,マスタ!$H:$I,2,FALSE)),"",VLOOKUP(D56,マスタ!$H:$I,2,FALSE))</f>
        <v/>
      </c>
      <c r="O56" s="136" t="e">
        <f t="shared" si="6"/>
        <v>#VALUE!</v>
      </c>
      <c r="P56" s="135" t="e">
        <f t="shared" si="7"/>
        <v>#VALUE!</v>
      </c>
    </row>
    <row r="57" spans="1:16" ht="20.25" customHeight="1" x14ac:dyDescent="0.4">
      <c r="A57" s="24"/>
      <c r="B57" s="166" t="str">
        <f>IF(ISERROR(VLOOKUP(C57,マスタ!$D:$E,2,FALSE)),"",VLOOKUP(C57,マスタ!$D:$E,2,FALSE))</f>
        <v/>
      </c>
      <c r="C57" s="25"/>
      <c r="D57" s="12"/>
      <c r="E57" s="31"/>
      <c r="F57" s="32"/>
      <c r="G57" s="32"/>
      <c r="H57" s="13"/>
      <c r="I57" s="14"/>
      <c r="J57" s="167" t="str">
        <f t="shared" si="4"/>
        <v/>
      </c>
      <c r="K57" s="167" t="str">
        <f t="shared" si="5"/>
        <v/>
      </c>
      <c r="L57" s="20"/>
      <c r="M57" s="168"/>
      <c r="N57" s="135" t="str">
        <f>IF(ISERROR(VLOOKUP(D57,マスタ!$H:$I,2,FALSE)),"",VLOOKUP(D57,マスタ!$H:$I,2,FALSE))</f>
        <v/>
      </c>
      <c r="O57" s="136" t="e">
        <f t="shared" si="6"/>
        <v>#VALUE!</v>
      </c>
      <c r="P57" s="135" t="e">
        <f t="shared" si="7"/>
        <v>#VALUE!</v>
      </c>
    </row>
    <row r="58" spans="1:16" ht="20.25" customHeight="1" x14ac:dyDescent="0.4">
      <c r="A58" s="24"/>
      <c r="B58" s="166" t="str">
        <f>IF(ISERROR(VLOOKUP(C58,マスタ!$D:$E,2,FALSE)),"",VLOOKUP(C58,マスタ!$D:$E,2,FALSE))</f>
        <v/>
      </c>
      <c r="C58" s="25"/>
      <c r="D58" s="12"/>
      <c r="E58" s="31"/>
      <c r="F58" s="32"/>
      <c r="G58" s="32"/>
      <c r="H58" s="13"/>
      <c r="I58" s="14"/>
      <c r="J58" s="167" t="str">
        <f t="shared" si="4"/>
        <v/>
      </c>
      <c r="K58" s="167" t="str">
        <f t="shared" si="5"/>
        <v/>
      </c>
      <c r="L58" s="20"/>
      <c r="M58" s="168"/>
      <c r="N58" s="135" t="str">
        <f>IF(ISERROR(VLOOKUP(D58,マスタ!$H:$I,2,FALSE)),"",VLOOKUP(D58,マスタ!$H:$I,2,FALSE))</f>
        <v/>
      </c>
      <c r="O58" s="136" t="e">
        <f t="shared" si="6"/>
        <v>#VALUE!</v>
      </c>
      <c r="P58" s="135" t="e">
        <f t="shared" si="7"/>
        <v>#VALUE!</v>
      </c>
    </row>
    <row r="59" spans="1:16" ht="20.25" customHeight="1" x14ac:dyDescent="0.4">
      <c r="A59" s="24"/>
      <c r="B59" s="166" t="str">
        <f>IF(ISERROR(VLOOKUP(C59,マスタ!$D:$E,2,FALSE)),"",VLOOKUP(C59,マスタ!$D:$E,2,FALSE))</f>
        <v/>
      </c>
      <c r="C59" s="25"/>
      <c r="D59" s="12"/>
      <c r="E59" s="31"/>
      <c r="F59" s="32"/>
      <c r="G59" s="32"/>
      <c r="H59" s="13"/>
      <c r="I59" s="14"/>
      <c r="J59" s="167" t="str">
        <f t="shared" si="4"/>
        <v/>
      </c>
      <c r="K59" s="167" t="str">
        <f t="shared" si="5"/>
        <v/>
      </c>
      <c r="L59" s="20"/>
      <c r="M59" s="168"/>
      <c r="N59" s="135" t="str">
        <f>IF(ISERROR(VLOOKUP(D59,マスタ!$H:$I,2,FALSE)),"",VLOOKUP(D59,マスタ!$H:$I,2,FALSE))</f>
        <v/>
      </c>
      <c r="O59" s="136" t="e">
        <f t="shared" si="6"/>
        <v>#VALUE!</v>
      </c>
      <c r="P59" s="135" t="e">
        <f t="shared" si="7"/>
        <v>#VALUE!</v>
      </c>
    </row>
    <row r="60" spans="1:16" ht="20.25" customHeight="1" x14ac:dyDescent="0.4">
      <c r="A60" s="24"/>
      <c r="B60" s="166" t="str">
        <f>IF(ISERROR(VLOOKUP(C60,マスタ!$D:$E,2,FALSE)),"",VLOOKUP(C60,マスタ!$D:$E,2,FALSE))</f>
        <v/>
      </c>
      <c r="C60" s="25"/>
      <c r="D60" s="12"/>
      <c r="E60" s="31"/>
      <c r="F60" s="32"/>
      <c r="G60" s="32"/>
      <c r="H60" s="13"/>
      <c r="I60" s="14"/>
      <c r="J60" s="167" t="str">
        <f t="shared" si="4"/>
        <v/>
      </c>
      <c r="K60" s="167" t="str">
        <f t="shared" si="5"/>
        <v/>
      </c>
      <c r="L60" s="20"/>
      <c r="M60" s="168"/>
      <c r="N60" s="135" t="str">
        <f>IF(ISERROR(VLOOKUP(D60,マスタ!$H:$I,2,FALSE)),"",VLOOKUP(D60,マスタ!$H:$I,2,FALSE))</f>
        <v/>
      </c>
      <c r="O60" s="136" t="e">
        <f t="shared" si="6"/>
        <v>#VALUE!</v>
      </c>
      <c r="P60" s="135" t="e">
        <f t="shared" si="7"/>
        <v>#VALUE!</v>
      </c>
    </row>
    <row r="61" spans="1:16" ht="20.25" customHeight="1" x14ac:dyDescent="0.4">
      <c r="A61" s="24"/>
      <c r="B61" s="166" t="str">
        <f>IF(ISERROR(VLOOKUP(C61,マスタ!$D:$E,2,FALSE)),"",VLOOKUP(C61,マスタ!$D:$E,2,FALSE))</f>
        <v/>
      </c>
      <c r="C61" s="25"/>
      <c r="D61" s="12"/>
      <c r="E61" s="31"/>
      <c r="F61" s="32"/>
      <c r="G61" s="32"/>
      <c r="H61" s="13"/>
      <c r="I61" s="14"/>
      <c r="J61" s="167" t="str">
        <f t="shared" si="4"/>
        <v/>
      </c>
      <c r="K61" s="167" t="str">
        <f t="shared" si="5"/>
        <v/>
      </c>
      <c r="L61" s="20"/>
      <c r="M61" s="168"/>
      <c r="N61" s="135" t="str">
        <f>IF(ISERROR(VLOOKUP(D61,マスタ!$H:$I,2,FALSE)),"",VLOOKUP(D61,マスタ!$H:$I,2,FALSE))</f>
        <v/>
      </c>
      <c r="O61" s="136" t="e">
        <f t="shared" si="6"/>
        <v>#VALUE!</v>
      </c>
      <c r="P61" s="135" t="e">
        <f t="shared" si="7"/>
        <v>#VALUE!</v>
      </c>
    </row>
    <row r="62" spans="1:16" ht="20.25" customHeight="1" thickBot="1" x14ac:dyDescent="0.45">
      <c r="A62" s="26"/>
      <c r="B62" s="169" t="str">
        <f>IF(ISERROR(VLOOKUP(C62,マスタ!$D:$E,2,FALSE)),"",VLOOKUP(C62,マスタ!$D:$E,2,FALSE))</f>
        <v/>
      </c>
      <c r="C62" s="27"/>
      <c r="D62" s="15"/>
      <c r="E62" s="33"/>
      <c r="F62" s="34"/>
      <c r="G62" s="35"/>
      <c r="H62" s="16"/>
      <c r="I62" s="17"/>
      <c r="J62" s="170" t="str">
        <f t="shared" si="4"/>
        <v/>
      </c>
      <c r="K62" s="171" t="str">
        <f t="shared" si="5"/>
        <v/>
      </c>
      <c r="L62" s="21"/>
      <c r="M62" s="172"/>
      <c r="N62" s="135" t="str">
        <f>IF(ISERROR(VLOOKUP(D62,マスタ!$H:$I,2,FALSE)),"",VLOOKUP(D62,マスタ!$H:$I,2,FALSE))</f>
        <v/>
      </c>
      <c r="O62" s="136" t="e">
        <f t="shared" si="6"/>
        <v>#VALUE!</v>
      </c>
      <c r="P62" s="135" t="e">
        <f t="shared" si="7"/>
        <v>#VALUE!</v>
      </c>
    </row>
    <row r="63" spans="1:16" ht="20.25" thickTop="1" thickBot="1" x14ac:dyDescent="0.45">
      <c r="A63" s="173" t="s">
        <v>37</v>
      </c>
      <c r="B63" s="274"/>
      <c r="C63" s="274"/>
      <c r="D63" s="274"/>
      <c r="E63" s="274"/>
      <c r="F63" s="274"/>
      <c r="G63" s="274"/>
      <c r="H63" s="275"/>
      <c r="I63" s="174" t="s">
        <v>38</v>
      </c>
      <c r="J63" s="175">
        <f>SUM(J37:J62)</f>
        <v>0</v>
      </c>
      <c r="K63" s="175">
        <f>SUM(K37:K62)</f>
        <v>0</v>
      </c>
      <c r="L63" s="176"/>
      <c r="M63" s="72"/>
    </row>
    <row r="64" spans="1:16" ht="19.5" thickTop="1" x14ac:dyDescent="0.15">
      <c r="A64" s="177"/>
      <c r="B64" s="276"/>
      <c r="C64" s="276"/>
      <c r="D64" s="276"/>
      <c r="E64" s="276"/>
      <c r="F64" s="276"/>
      <c r="G64" s="276"/>
      <c r="H64" s="277"/>
      <c r="I64" s="178" t="s">
        <v>23</v>
      </c>
      <c r="J64" s="175" t="str">
        <f>IF(AND(J92=0,J35="",J63&lt;&gt;0),SUMIF($I$8:$I63,"小計",J$8:J63),"")</f>
        <v/>
      </c>
      <c r="K64" s="175" t="str">
        <f>IF(AND(K92=0,K35="",K63&lt;&gt;0),ROUND(SUMIF($I$8:$I63,"小計",K$8:K63),0),"")</f>
        <v/>
      </c>
      <c r="L64" s="176"/>
    </row>
    <row r="65" spans="1:16" ht="19.5" thickBot="1" x14ac:dyDescent="0.45">
      <c r="A65" s="154" t="s">
        <v>11</v>
      </c>
      <c r="B65" s="105" t="s">
        <v>12</v>
      </c>
      <c r="C65" s="102" t="s">
        <v>13</v>
      </c>
      <c r="D65" s="104" t="s">
        <v>303</v>
      </c>
      <c r="E65" s="103" t="s">
        <v>39</v>
      </c>
      <c r="F65" s="155" t="s">
        <v>36</v>
      </c>
      <c r="G65" s="103" t="s">
        <v>15</v>
      </c>
      <c r="H65" s="156" t="s">
        <v>16</v>
      </c>
      <c r="I65" s="157" t="s">
        <v>17</v>
      </c>
      <c r="J65" s="158" t="s">
        <v>18</v>
      </c>
      <c r="K65" s="159" t="s">
        <v>19</v>
      </c>
      <c r="L65" s="104" t="s">
        <v>20</v>
      </c>
      <c r="M65" s="104" t="s">
        <v>21</v>
      </c>
      <c r="N65" s="160" t="s">
        <v>297</v>
      </c>
      <c r="O65" s="160" t="s">
        <v>298</v>
      </c>
      <c r="P65" s="160" t="s">
        <v>299</v>
      </c>
    </row>
    <row r="66" spans="1:16" ht="20.25" customHeight="1" thickTop="1" x14ac:dyDescent="0.4">
      <c r="A66" s="22"/>
      <c r="B66" s="161" t="str">
        <f>IF(ISERROR(VLOOKUP(C66,マスタ!$D:$E,2,FALSE)),"",VLOOKUP(C66,マスタ!$D:$E,2,FALSE))</f>
        <v/>
      </c>
      <c r="C66" s="23"/>
      <c r="D66" s="9"/>
      <c r="E66" s="28"/>
      <c r="F66" s="29"/>
      <c r="G66" s="30"/>
      <c r="H66" s="10"/>
      <c r="I66" s="11"/>
      <c r="J66" s="162" t="str">
        <f t="shared" ref="J66:J91" si="8">IF(OR(H66="",I66=""),"",ROUND(H66*I66,0))</f>
        <v/>
      </c>
      <c r="K66" s="163" t="str">
        <f t="shared" ref="K66:K91" si="9">IF(J66="","",IF(L66="",ROUND(H66*I66*$O$3,0),J66))</f>
        <v/>
      </c>
      <c r="L66" s="19"/>
      <c r="M66" s="164"/>
      <c r="N66" s="165" t="str">
        <f>IF(ISERROR(VLOOKUP(D66,マスタ!$H:$I,2,FALSE)),"",VLOOKUP(D66,マスタ!$H:$I,2,FALSE))</f>
        <v/>
      </c>
      <c r="O66" s="165" t="e">
        <f>ROUNDDOWN($F$3/10^5,0)</f>
        <v>#VALUE!</v>
      </c>
      <c r="P66" s="165" t="e">
        <f>IF($F$3=61008000,51000,IF($F$3=62008100,52000,IF(AND(O66&gt;=1,O66&lt;=199),51100,IF(AND(O66&gt;=200,O66&lt;=299),52100,IF(O66=550,51220,IF(O66=610,51100,IF(O66=620,52100,"部門コード無し")))))))</f>
        <v>#VALUE!</v>
      </c>
    </row>
    <row r="67" spans="1:16" ht="20.25" customHeight="1" x14ac:dyDescent="0.4">
      <c r="A67" s="24"/>
      <c r="B67" s="166" t="str">
        <f>IF(ISERROR(VLOOKUP(C67,マスタ!$D:$E,2,FALSE)),"",VLOOKUP(C67,マスタ!$D:$E,2,FALSE))</f>
        <v/>
      </c>
      <c r="C67" s="25"/>
      <c r="D67" s="12"/>
      <c r="E67" s="31"/>
      <c r="F67" s="32"/>
      <c r="G67" s="32"/>
      <c r="H67" s="13"/>
      <c r="I67" s="14"/>
      <c r="J67" s="167" t="str">
        <f t="shared" si="8"/>
        <v/>
      </c>
      <c r="K67" s="167" t="str">
        <f t="shared" si="9"/>
        <v/>
      </c>
      <c r="L67" s="20"/>
      <c r="M67" s="168"/>
      <c r="N67" s="135" t="str">
        <f>IF(ISERROR(VLOOKUP(D67,マスタ!$H:$I,2,FALSE)),"",VLOOKUP(D67,マスタ!$H:$I,2,FALSE))</f>
        <v/>
      </c>
      <c r="O67" s="136" t="e">
        <f t="shared" ref="O67:O91" si="10">ROUNDDOWN($F$3/10^5,0)</f>
        <v>#VALUE!</v>
      </c>
      <c r="P67" s="135" t="e">
        <f t="shared" ref="P67:P91" si="11">IF($F$3=61008000,51000,IF($F$3=62008100,52000,IF(AND(O67&gt;=1,O67&lt;=199),51100,IF(AND(O67&gt;=200,O67&lt;=299),52100,IF(O67=550,51220,IF(O67=610,51100,IF(O67=620,52100,"部門コード無し")))))))</f>
        <v>#VALUE!</v>
      </c>
    </row>
    <row r="68" spans="1:16" ht="20.25" customHeight="1" x14ac:dyDescent="0.4">
      <c r="A68" s="24"/>
      <c r="B68" s="166" t="str">
        <f>IF(ISERROR(VLOOKUP(C68,マスタ!$D:$E,2,FALSE)),"",VLOOKUP(C68,マスタ!$D:$E,2,FALSE))</f>
        <v/>
      </c>
      <c r="C68" s="25"/>
      <c r="D68" s="12"/>
      <c r="E68" s="31"/>
      <c r="F68" s="32"/>
      <c r="G68" s="32"/>
      <c r="H68" s="13"/>
      <c r="I68" s="14"/>
      <c r="J68" s="167" t="str">
        <f t="shared" si="8"/>
        <v/>
      </c>
      <c r="K68" s="167" t="str">
        <f t="shared" si="9"/>
        <v/>
      </c>
      <c r="L68" s="20"/>
      <c r="M68" s="168"/>
      <c r="N68" s="135" t="str">
        <f>IF(ISERROR(VLOOKUP(D68,マスタ!$H:$I,2,FALSE)),"",VLOOKUP(D68,マスタ!$H:$I,2,FALSE))</f>
        <v/>
      </c>
      <c r="O68" s="136" t="e">
        <f t="shared" si="10"/>
        <v>#VALUE!</v>
      </c>
      <c r="P68" s="135" t="e">
        <f t="shared" si="11"/>
        <v>#VALUE!</v>
      </c>
    </row>
    <row r="69" spans="1:16" ht="20.25" customHeight="1" x14ac:dyDescent="0.4">
      <c r="A69" s="24"/>
      <c r="B69" s="166" t="str">
        <f>IF(ISERROR(VLOOKUP(C69,マスタ!$D:$E,2,FALSE)),"",VLOOKUP(C69,マスタ!$D:$E,2,FALSE))</f>
        <v/>
      </c>
      <c r="C69" s="25"/>
      <c r="D69" s="12"/>
      <c r="E69" s="31"/>
      <c r="F69" s="32"/>
      <c r="G69" s="32"/>
      <c r="H69" s="13"/>
      <c r="I69" s="14"/>
      <c r="J69" s="167" t="str">
        <f t="shared" si="8"/>
        <v/>
      </c>
      <c r="K69" s="167" t="str">
        <f t="shared" si="9"/>
        <v/>
      </c>
      <c r="L69" s="20"/>
      <c r="M69" s="168"/>
      <c r="N69" s="135" t="str">
        <f>IF(ISERROR(VLOOKUP(D69,マスタ!$H:$I,2,FALSE)),"",VLOOKUP(D69,マスタ!$H:$I,2,FALSE))</f>
        <v/>
      </c>
      <c r="O69" s="136" t="e">
        <f t="shared" si="10"/>
        <v>#VALUE!</v>
      </c>
      <c r="P69" s="135" t="e">
        <f t="shared" si="11"/>
        <v>#VALUE!</v>
      </c>
    </row>
    <row r="70" spans="1:16" ht="20.25" customHeight="1" x14ac:dyDescent="0.4">
      <c r="A70" s="24"/>
      <c r="B70" s="166" t="str">
        <f>IF(ISERROR(VLOOKUP(C70,マスタ!$D:$E,2,FALSE)),"",VLOOKUP(C70,マスタ!$D:$E,2,FALSE))</f>
        <v/>
      </c>
      <c r="C70" s="25"/>
      <c r="D70" s="12"/>
      <c r="E70" s="31"/>
      <c r="F70" s="32"/>
      <c r="G70" s="32"/>
      <c r="H70" s="13"/>
      <c r="I70" s="14"/>
      <c r="J70" s="167" t="str">
        <f t="shared" si="8"/>
        <v/>
      </c>
      <c r="K70" s="167" t="str">
        <f t="shared" si="9"/>
        <v/>
      </c>
      <c r="L70" s="20"/>
      <c r="M70" s="168"/>
      <c r="N70" s="135" t="str">
        <f>IF(ISERROR(VLOOKUP(D70,マスタ!$H:$I,2,FALSE)),"",VLOOKUP(D70,マスタ!$H:$I,2,FALSE))</f>
        <v/>
      </c>
      <c r="O70" s="136" t="e">
        <f t="shared" si="10"/>
        <v>#VALUE!</v>
      </c>
      <c r="P70" s="135" t="e">
        <f t="shared" si="11"/>
        <v>#VALUE!</v>
      </c>
    </row>
    <row r="71" spans="1:16" ht="20.25" customHeight="1" x14ac:dyDescent="0.4">
      <c r="A71" s="24"/>
      <c r="B71" s="166" t="str">
        <f>IF(ISERROR(VLOOKUP(C71,マスタ!$D:$E,2,FALSE)),"",VLOOKUP(C71,マスタ!$D:$E,2,FALSE))</f>
        <v/>
      </c>
      <c r="C71" s="25"/>
      <c r="D71" s="12"/>
      <c r="E71" s="31"/>
      <c r="F71" s="32"/>
      <c r="G71" s="32"/>
      <c r="H71" s="13"/>
      <c r="I71" s="14"/>
      <c r="J71" s="167" t="str">
        <f t="shared" si="8"/>
        <v/>
      </c>
      <c r="K71" s="167" t="str">
        <f t="shared" si="9"/>
        <v/>
      </c>
      <c r="L71" s="20"/>
      <c r="M71" s="168"/>
      <c r="N71" s="135" t="str">
        <f>IF(ISERROR(VLOOKUP(D71,マスタ!$H:$I,2,FALSE)),"",VLOOKUP(D71,マスタ!$H:$I,2,FALSE))</f>
        <v/>
      </c>
      <c r="O71" s="136" t="e">
        <f t="shared" si="10"/>
        <v>#VALUE!</v>
      </c>
      <c r="P71" s="135" t="e">
        <f t="shared" si="11"/>
        <v>#VALUE!</v>
      </c>
    </row>
    <row r="72" spans="1:16" ht="20.25" customHeight="1" x14ac:dyDescent="0.4">
      <c r="A72" s="24"/>
      <c r="B72" s="166" t="str">
        <f>IF(ISERROR(VLOOKUP(C72,マスタ!$D:$E,2,FALSE)),"",VLOOKUP(C72,マスタ!$D:$E,2,FALSE))</f>
        <v/>
      </c>
      <c r="C72" s="25"/>
      <c r="D72" s="12"/>
      <c r="E72" s="31"/>
      <c r="F72" s="32"/>
      <c r="G72" s="32"/>
      <c r="H72" s="13"/>
      <c r="I72" s="14"/>
      <c r="J72" s="167" t="str">
        <f t="shared" si="8"/>
        <v/>
      </c>
      <c r="K72" s="167" t="str">
        <f t="shared" si="9"/>
        <v/>
      </c>
      <c r="L72" s="20"/>
      <c r="M72" s="168"/>
      <c r="N72" s="135" t="str">
        <f>IF(ISERROR(VLOOKUP(D72,マスタ!$H:$I,2,FALSE)),"",VLOOKUP(D72,マスタ!$H:$I,2,FALSE))</f>
        <v/>
      </c>
      <c r="O72" s="136" t="e">
        <f t="shared" si="10"/>
        <v>#VALUE!</v>
      </c>
      <c r="P72" s="135" t="e">
        <f t="shared" si="11"/>
        <v>#VALUE!</v>
      </c>
    </row>
    <row r="73" spans="1:16" ht="20.25" customHeight="1" x14ac:dyDescent="0.4">
      <c r="A73" s="24"/>
      <c r="B73" s="166" t="str">
        <f>IF(ISERROR(VLOOKUP(C73,マスタ!$D:$E,2,FALSE)),"",VLOOKUP(C73,マスタ!$D:$E,2,FALSE))</f>
        <v/>
      </c>
      <c r="C73" s="25"/>
      <c r="D73" s="12"/>
      <c r="E73" s="31"/>
      <c r="F73" s="32"/>
      <c r="G73" s="32"/>
      <c r="H73" s="13"/>
      <c r="I73" s="14"/>
      <c r="J73" s="167" t="str">
        <f t="shared" si="8"/>
        <v/>
      </c>
      <c r="K73" s="167" t="str">
        <f t="shared" si="9"/>
        <v/>
      </c>
      <c r="L73" s="20"/>
      <c r="M73" s="168"/>
      <c r="N73" s="135" t="str">
        <f>IF(ISERROR(VLOOKUP(D73,マスタ!$H:$I,2,FALSE)),"",VLOOKUP(D73,マスタ!$H:$I,2,FALSE))</f>
        <v/>
      </c>
      <c r="O73" s="136" t="e">
        <f t="shared" si="10"/>
        <v>#VALUE!</v>
      </c>
      <c r="P73" s="135" t="e">
        <f t="shared" si="11"/>
        <v>#VALUE!</v>
      </c>
    </row>
    <row r="74" spans="1:16" ht="20.25" customHeight="1" x14ac:dyDescent="0.4">
      <c r="A74" s="24"/>
      <c r="B74" s="166" t="str">
        <f>IF(ISERROR(VLOOKUP(C74,マスタ!$D:$E,2,FALSE)),"",VLOOKUP(C74,マスタ!$D:$E,2,FALSE))</f>
        <v/>
      </c>
      <c r="C74" s="25"/>
      <c r="D74" s="12"/>
      <c r="E74" s="31"/>
      <c r="F74" s="32"/>
      <c r="G74" s="32"/>
      <c r="H74" s="13"/>
      <c r="I74" s="14"/>
      <c r="J74" s="167" t="str">
        <f t="shared" si="8"/>
        <v/>
      </c>
      <c r="K74" s="167" t="str">
        <f t="shared" si="9"/>
        <v/>
      </c>
      <c r="L74" s="20"/>
      <c r="M74" s="168"/>
      <c r="N74" s="135" t="str">
        <f>IF(ISERROR(VLOOKUP(D74,マスタ!$H:$I,2,FALSE)),"",VLOOKUP(D74,マスタ!$H:$I,2,FALSE))</f>
        <v/>
      </c>
      <c r="O74" s="136" t="e">
        <f t="shared" si="10"/>
        <v>#VALUE!</v>
      </c>
      <c r="P74" s="135" t="e">
        <f t="shared" si="11"/>
        <v>#VALUE!</v>
      </c>
    </row>
    <row r="75" spans="1:16" ht="20.25" customHeight="1" x14ac:dyDescent="0.4">
      <c r="A75" s="24"/>
      <c r="B75" s="166" t="str">
        <f>IF(ISERROR(VLOOKUP(C75,マスタ!$D:$E,2,FALSE)),"",VLOOKUP(C75,マスタ!$D:$E,2,FALSE))</f>
        <v/>
      </c>
      <c r="C75" s="25"/>
      <c r="D75" s="12"/>
      <c r="E75" s="31"/>
      <c r="F75" s="32"/>
      <c r="G75" s="32"/>
      <c r="H75" s="13"/>
      <c r="I75" s="14"/>
      <c r="J75" s="167" t="str">
        <f t="shared" si="8"/>
        <v/>
      </c>
      <c r="K75" s="167" t="str">
        <f t="shared" si="9"/>
        <v/>
      </c>
      <c r="L75" s="20"/>
      <c r="M75" s="168"/>
      <c r="N75" s="135" t="str">
        <f>IF(ISERROR(VLOOKUP(D75,マスタ!$H:$I,2,FALSE)),"",VLOOKUP(D75,マスタ!$H:$I,2,FALSE))</f>
        <v/>
      </c>
      <c r="O75" s="136" t="e">
        <f t="shared" si="10"/>
        <v>#VALUE!</v>
      </c>
      <c r="P75" s="135" t="e">
        <f t="shared" si="11"/>
        <v>#VALUE!</v>
      </c>
    </row>
    <row r="76" spans="1:16" ht="20.25" customHeight="1" x14ac:dyDescent="0.4">
      <c r="A76" s="24"/>
      <c r="B76" s="166" t="str">
        <f>IF(ISERROR(VLOOKUP(C76,マスタ!$D:$E,2,FALSE)),"",VLOOKUP(C76,マスタ!$D:$E,2,FALSE))</f>
        <v/>
      </c>
      <c r="C76" s="25"/>
      <c r="D76" s="12"/>
      <c r="E76" s="31"/>
      <c r="F76" s="32"/>
      <c r="G76" s="32"/>
      <c r="H76" s="13"/>
      <c r="I76" s="14"/>
      <c r="J76" s="167" t="str">
        <f t="shared" si="8"/>
        <v/>
      </c>
      <c r="K76" s="167" t="str">
        <f t="shared" si="9"/>
        <v/>
      </c>
      <c r="L76" s="20"/>
      <c r="M76" s="168"/>
      <c r="N76" s="135" t="str">
        <f>IF(ISERROR(VLOOKUP(D76,マスタ!$H:$I,2,FALSE)),"",VLOOKUP(D76,マスタ!$H:$I,2,FALSE))</f>
        <v/>
      </c>
      <c r="O76" s="136" t="e">
        <f t="shared" si="10"/>
        <v>#VALUE!</v>
      </c>
      <c r="P76" s="135" t="e">
        <f t="shared" si="11"/>
        <v>#VALUE!</v>
      </c>
    </row>
    <row r="77" spans="1:16" ht="20.25" customHeight="1" x14ac:dyDescent="0.4">
      <c r="A77" s="24"/>
      <c r="B77" s="166" t="str">
        <f>IF(ISERROR(VLOOKUP(C77,マスタ!$D:$E,2,FALSE)),"",VLOOKUP(C77,マスタ!$D:$E,2,FALSE))</f>
        <v/>
      </c>
      <c r="C77" s="25"/>
      <c r="D77" s="12"/>
      <c r="E77" s="31"/>
      <c r="F77" s="32"/>
      <c r="G77" s="32"/>
      <c r="H77" s="13"/>
      <c r="I77" s="14"/>
      <c r="J77" s="167" t="str">
        <f t="shared" si="8"/>
        <v/>
      </c>
      <c r="K77" s="167" t="str">
        <f t="shared" si="9"/>
        <v/>
      </c>
      <c r="L77" s="20"/>
      <c r="M77" s="168"/>
      <c r="N77" s="135" t="str">
        <f>IF(ISERROR(VLOOKUP(D77,マスタ!$H:$I,2,FALSE)),"",VLOOKUP(D77,マスタ!$H:$I,2,FALSE))</f>
        <v/>
      </c>
      <c r="O77" s="136" t="e">
        <f t="shared" si="10"/>
        <v>#VALUE!</v>
      </c>
      <c r="P77" s="135" t="e">
        <f t="shared" si="11"/>
        <v>#VALUE!</v>
      </c>
    </row>
    <row r="78" spans="1:16" ht="20.25" customHeight="1" x14ac:dyDescent="0.4">
      <c r="A78" s="24"/>
      <c r="B78" s="166" t="str">
        <f>IF(ISERROR(VLOOKUP(C78,マスタ!$D:$E,2,FALSE)),"",VLOOKUP(C78,マスタ!$D:$E,2,FALSE))</f>
        <v/>
      </c>
      <c r="C78" s="25"/>
      <c r="D78" s="12"/>
      <c r="E78" s="31"/>
      <c r="F78" s="32"/>
      <c r="G78" s="32"/>
      <c r="H78" s="13"/>
      <c r="I78" s="14"/>
      <c r="J78" s="167" t="str">
        <f t="shared" si="8"/>
        <v/>
      </c>
      <c r="K78" s="167" t="str">
        <f t="shared" si="9"/>
        <v/>
      </c>
      <c r="L78" s="20"/>
      <c r="M78" s="168"/>
      <c r="N78" s="135" t="str">
        <f>IF(ISERROR(VLOOKUP(D78,マスタ!$H:$I,2,FALSE)),"",VLOOKUP(D78,マスタ!$H:$I,2,FALSE))</f>
        <v/>
      </c>
      <c r="O78" s="136" t="e">
        <f t="shared" si="10"/>
        <v>#VALUE!</v>
      </c>
      <c r="P78" s="135" t="e">
        <f t="shared" si="11"/>
        <v>#VALUE!</v>
      </c>
    </row>
    <row r="79" spans="1:16" ht="20.25" customHeight="1" x14ac:dyDescent="0.4">
      <c r="A79" s="24"/>
      <c r="B79" s="166" t="str">
        <f>IF(ISERROR(VLOOKUP(C79,マスタ!$D:$E,2,FALSE)),"",VLOOKUP(C79,マスタ!$D:$E,2,FALSE))</f>
        <v/>
      </c>
      <c r="C79" s="25"/>
      <c r="D79" s="12"/>
      <c r="E79" s="31"/>
      <c r="F79" s="32"/>
      <c r="G79" s="32"/>
      <c r="H79" s="13"/>
      <c r="I79" s="14"/>
      <c r="J79" s="167" t="str">
        <f t="shared" si="8"/>
        <v/>
      </c>
      <c r="K79" s="167" t="str">
        <f t="shared" si="9"/>
        <v/>
      </c>
      <c r="L79" s="20"/>
      <c r="M79" s="168"/>
      <c r="N79" s="135" t="str">
        <f>IF(ISERROR(VLOOKUP(D79,マスタ!$H:$I,2,FALSE)),"",VLOOKUP(D79,マスタ!$H:$I,2,FALSE))</f>
        <v/>
      </c>
      <c r="O79" s="136" t="e">
        <f t="shared" si="10"/>
        <v>#VALUE!</v>
      </c>
      <c r="P79" s="135" t="e">
        <f t="shared" si="11"/>
        <v>#VALUE!</v>
      </c>
    </row>
    <row r="80" spans="1:16" ht="20.25" customHeight="1" x14ac:dyDescent="0.4">
      <c r="A80" s="24"/>
      <c r="B80" s="166" t="str">
        <f>IF(ISERROR(VLOOKUP(C80,マスタ!$D:$E,2,FALSE)),"",VLOOKUP(C80,マスタ!$D:$E,2,FALSE))</f>
        <v/>
      </c>
      <c r="C80" s="25"/>
      <c r="D80" s="12"/>
      <c r="E80" s="31"/>
      <c r="F80" s="32"/>
      <c r="G80" s="32"/>
      <c r="H80" s="13"/>
      <c r="I80" s="14"/>
      <c r="J80" s="167" t="str">
        <f t="shared" si="8"/>
        <v/>
      </c>
      <c r="K80" s="167" t="str">
        <f t="shared" si="9"/>
        <v/>
      </c>
      <c r="L80" s="20"/>
      <c r="M80" s="168"/>
      <c r="N80" s="135" t="str">
        <f>IF(ISERROR(VLOOKUP(D80,マスタ!$H:$I,2,FALSE)),"",VLOOKUP(D80,マスタ!$H:$I,2,FALSE))</f>
        <v/>
      </c>
      <c r="O80" s="136" t="e">
        <f t="shared" si="10"/>
        <v>#VALUE!</v>
      </c>
      <c r="P80" s="135" t="e">
        <f t="shared" si="11"/>
        <v>#VALUE!</v>
      </c>
    </row>
    <row r="81" spans="1:16" ht="20.25" customHeight="1" x14ac:dyDescent="0.4">
      <c r="A81" s="24"/>
      <c r="B81" s="166" t="str">
        <f>IF(ISERROR(VLOOKUP(C81,マスタ!$D:$E,2,FALSE)),"",VLOOKUP(C81,マスタ!$D:$E,2,FALSE))</f>
        <v/>
      </c>
      <c r="C81" s="25"/>
      <c r="D81" s="12"/>
      <c r="E81" s="31"/>
      <c r="F81" s="32"/>
      <c r="G81" s="32"/>
      <c r="H81" s="13"/>
      <c r="I81" s="14"/>
      <c r="J81" s="167" t="str">
        <f t="shared" si="8"/>
        <v/>
      </c>
      <c r="K81" s="167" t="str">
        <f t="shared" si="9"/>
        <v/>
      </c>
      <c r="L81" s="20"/>
      <c r="M81" s="168"/>
      <c r="N81" s="135" t="str">
        <f>IF(ISERROR(VLOOKUP(D81,マスタ!$H:$I,2,FALSE)),"",VLOOKUP(D81,マスタ!$H:$I,2,FALSE))</f>
        <v/>
      </c>
      <c r="O81" s="136" t="e">
        <f t="shared" si="10"/>
        <v>#VALUE!</v>
      </c>
      <c r="P81" s="135" t="e">
        <f t="shared" si="11"/>
        <v>#VALUE!</v>
      </c>
    </row>
    <row r="82" spans="1:16" ht="20.25" customHeight="1" x14ac:dyDescent="0.4">
      <c r="A82" s="24"/>
      <c r="B82" s="166" t="str">
        <f>IF(ISERROR(VLOOKUP(C82,マスタ!$D:$E,2,FALSE)),"",VLOOKUP(C82,マスタ!$D:$E,2,FALSE))</f>
        <v/>
      </c>
      <c r="C82" s="25"/>
      <c r="D82" s="12"/>
      <c r="E82" s="31"/>
      <c r="F82" s="32"/>
      <c r="G82" s="32"/>
      <c r="H82" s="13"/>
      <c r="I82" s="14"/>
      <c r="J82" s="167" t="str">
        <f t="shared" si="8"/>
        <v/>
      </c>
      <c r="K82" s="167" t="str">
        <f t="shared" si="9"/>
        <v/>
      </c>
      <c r="L82" s="20"/>
      <c r="M82" s="168"/>
      <c r="N82" s="135" t="str">
        <f>IF(ISERROR(VLOOKUP(D82,マスタ!$H:$I,2,FALSE)),"",VLOOKUP(D82,マスタ!$H:$I,2,FALSE))</f>
        <v/>
      </c>
      <c r="O82" s="136" t="e">
        <f t="shared" si="10"/>
        <v>#VALUE!</v>
      </c>
      <c r="P82" s="135" t="e">
        <f t="shared" si="11"/>
        <v>#VALUE!</v>
      </c>
    </row>
    <row r="83" spans="1:16" ht="20.25" customHeight="1" x14ac:dyDescent="0.4">
      <c r="A83" s="24"/>
      <c r="B83" s="166" t="str">
        <f>IF(ISERROR(VLOOKUP(C83,マスタ!$D:$E,2,FALSE)),"",VLOOKUP(C83,マスタ!$D:$E,2,FALSE))</f>
        <v/>
      </c>
      <c r="C83" s="25"/>
      <c r="D83" s="12"/>
      <c r="E83" s="31"/>
      <c r="F83" s="32"/>
      <c r="G83" s="32"/>
      <c r="H83" s="13"/>
      <c r="I83" s="14"/>
      <c r="J83" s="167" t="str">
        <f t="shared" si="8"/>
        <v/>
      </c>
      <c r="K83" s="167" t="str">
        <f t="shared" si="9"/>
        <v/>
      </c>
      <c r="L83" s="20"/>
      <c r="M83" s="168"/>
      <c r="N83" s="135" t="str">
        <f>IF(ISERROR(VLOOKUP(D83,マスタ!$H:$I,2,FALSE)),"",VLOOKUP(D83,マスタ!$H:$I,2,FALSE))</f>
        <v/>
      </c>
      <c r="O83" s="136" t="e">
        <f t="shared" si="10"/>
        <v>#VALUE!</v>
      </c>
      <c r="P83" s="135" t="e">
        <f t="shared" si="11"/>
        <v>#VALUE!</v>
      </c>
    </row>
    <row r="84" spans="1:16" ht="20.25" customHeight="1" x14ac:dyDescent="0.4">
      <c r="A84" s="24"/>
      <c r="B84" s="166" t="str">
        <f>IF(ISERROR(VLOOKUP(C84,マスタ!$D:$E,2,FALSE)),"",VLOOKUP(C84,マスタ!$D:$E,2,FALSE))</f>
        <v/>
      </c>
      <c r="C84" s="25"/>
      <c r="D84" s="12"/>
      <c r="E84" s="31"/>
      <c r="F84" s="32"/>
      <c r="G84" s="32"/>
      <c r="H84" s="13"/>
      <c r="I84" s="14"/>
      <c r="J84" s="167" t="str">
        <f t="shared" si="8"/>
        <v/>
      </c>
      <c r="K84" s="167" t="str">
        <f t="shared" si="9"/>
        <v/>
      </c>
      <c r="L84" s="20"/>
      <c r="M84" s="168"/>
      <c r="N84" s="135" t="str">
        <f>IF(ISERROR(VLOOKUP(D84,マスタ!$H:$I,2,FALSE)),"",VLOOKUP(D84,マスタ!$H:$I,2,FALSE))</f>
        <v/>
      </c>
      <c r="O84" s="136" t="e">
        <f t="shared" si="10"/>
        <v>#VALUE!</v>
      </c>
      <c r="P84" s="135" t="e">
        <f t="shared" si="11"/>
        <v>#VALUE!</v>
      </c>
    </row>
    <row r="85" spans="1:16" ht="20.25" customHeight="1" x14ac:dyDescent="0.4">
      <c r="A85" s="24"/>
      <c r="B85" s="166" t="str">
        <f>IF(ISERROR(VLOOKUP(C85,マスタ!$D:$E,2,FALSE)),"",VLOOKUP(C85,マスタ!$D:$E,2,FALSE))</f>
        <v/>
      </c>
      <c r="C85" s="25"/>
      <c r="D85" s="12"/>
      <c r="E85" s="31"/>
      <c r="F85" s="32"/>
      <c r="G85" s="32"/>
      <c r="H85" s="13"/>
      <c r="I85" s="14"/>
      <c r="J85" s="167" t="str">
        <f t="shared" si="8"/>
        <v/>
      </c>
      <c r="K85" s="167" t="str">
        <f t="shared" si="9"/>
        <v/>
      </c>
      <c r="L85" s="20"/>
      <c r="M85" s="168"/>
      <c r="N85" s="135" t="str">
        <f>IF(ISERROR(VLOOKUP(D85,マスタ!$H:$I,2,FALSE)),"",VLOOKUP(D85,マスタ!$H:$I,2,FALSE))</f>
        <v/>
      </c>
      <c r="O85" s="136" t="e">
        <f t="shared" si="10"/>
        <v>#VALUE!</v>
      </c>
      <c r="P85" s="135" t="e">
        <f t="shared" si="11"/>
        <v>#VALUE!</v>
      </c>
    </row>
    <row r="86" spans="1:16" ht="20.25" customHeight="1" x14ac:dyDescent="0.4">
      <c r="A86" s="24"/>
      <c r="B86" s="166" t="str">
        <f>IF(ISERROR(VLOOKUP(C86,マスタ!$D:$E,2,FALSE)),"",VLOOKUP(C86,マスタ!$D:$E,2,FALSE))</f>
        <v/>
      </c>
      <c r="C86" s="25"/>
      <c r="D86" s="12"/>
      <c r="E86" s="31"/>
      <c r="F86" s="32"/>
      <c r="G86" s="32"/>
      <c r="H86" s="13"/>
      <c r="I86" s="14"/>
      <c r="J86" s="167" t="str">
        <f t="shared" si="8"/>
        <v/>
      </c>
      <c r="K86" s="167" t="str">
        <f t="shared" si="9"/>
        <v/>
      </c>
      <c r="L86" s="20"/>
      <c r="M86" s="168"/>
      <c r="N86" s="135" t="str">
        <f>IF(ISERROR(VLOOKUP(D86,マスタ!$H:$I,2,FALSE)),"",VLOOKUP(D86,マスタ!$H:$I,2,FALSE))</f>
        <v/>
      </c>
      <c r="O86" s="136" t="e">
        <f t="shared" si="10"/>
        <v>#VALUE!</v>
      </c>
      <c r="P86" s="135" t="e">
        <f t="shared" si="11"/>
        <v>#VALUE!</v>
      </c>
    </row>
    <row r="87" spans="1:16" ht="20.25" customHeight="1" x14ac:dyDescent="0.4">
      <c r="A87" s="24"/>
      <c r="B87" s="166" t="str">
        <f>IF(ISERROR(VLOOKUP(C87,マスタ!$D:$E,2,FALSE)),"",VLOOKUP(C87,マスタ!$D:$E,2,FALSE))</f>
        <v/>
      </c>
      <c r="C87" s="25"/>
      <c r="D87" s="12"/>
      <c r="E87" s="31"/>
      <c r="F87" s="32"/>
      <c r="G87" s="32"/>
      <c r="H87" s="13"/>
      <c r="I87" s="14"/>
      <c r="J87" s="167" t="str">
        <f t="shared" si="8"/>
        <v/>
      </c>
      <c r="K87" s="167" t="str">
        <f t="shared" si="9"/>
        <v/>
      </c>
      <c r="L87" s="20"/>
      <c r="M87" s="168"/>
      <c r="N87" s="135" t="str">
        <f>IF(ISERROR(VLOOKUP(D87,マスタ!$H:$I,2,FALSE)),"",VLOOKUP(D87,マスタ!$H:$I,2,FALSE))</f>
        <v/>
      </c>
      <c r="O87" s="136" t="e">
        <f t="shared" si="10"/>
        <v>#VALUE!</v>
      </c>
      <c r="P87" s="135" t="e">
        <f t="shared" si="11"/>
        <v>#VALUE!</v>
      </c>
    </row>
    <row r="88" spans="1:16" ht="20.25" customHeight="1" x14ac:dyDescent="0.4">
      <c r="A88" s="24"/>
      <c r="B88" s="166" t="str">
        <f>IF(ISERROR(VLOOKUP(C88,マスタ!$D:$E,2,FALSE)),"",VLOOKUP(C88,マスタ!$D:$E,2,FALSE))</f>
        <v/>
      </c>
      <c r="C88" s="25"/>
      <c r="D88" s="12"/>
      <c r="E88" s="31"/>
      <c r="F88" s="32"/>
      <c r="G88" s="32"/>
      <c r="H88" s="13"/>
      <c r="I88" s="14"/>
      <c r="J88" s="167" t="str">
        <f t="shared" si="8"/>
        <v/>
      </c>
      <c r="K88" s="167" t="str">
        <f t="shared" si="9"/>
        <v/>
      </c>
      <c r="L88" s="20"/>
      <c r="M88" s="168"/>
      <c r="N88" s="135" t="str">
        <f>IF(ISERROR(VLOOKUP(D88,マスタ!$H:$I,2,FALSE)),"",VLOOKUP(D88,マスタ!$H:$I,2,FALSE))</f>
        <v/>
      </c>
      <c r="O88" s="136" t="e">
        <f t="shared" si="10"/>
        <v>#VALUE!</v>
      </c>
      <c r="P88" s="135" t="e">
        <f t="shared" si="11"/>
        <v>#VALUE!</v>
      </c>
    </row>
    <row r="89" spans="1:16" ht="20.25" customHeight="1" x14ac:dyDescent="0.4">
      <c r="A89" s="24"/>
      <c r="B89" s="166" t="str">
        <f>IF(ISERROR(VLOOKUP(C89,マスタ!$D:$E,2,FALSE)),"",VLOOKUP(C89,マスタ!$D:$E,2,FALSE))</f>
        <v/>
      </c>
      <c r="C89" s="25"/>
      <c r="D89" s="12"/>
      <c r="E89" s="31"/>
      <c r="F89" s="32"/>
      <c r="G89" s="32"/>
      <c r="H89" s="13"/>
      <c r="I89" s="14"/>
      <c r="J89" s="167" t="str">
        <f t="shared" si="8"/>
        <v/>
      </c>
      <c r="K89" s="167" t="str">
        <f t="shared" si="9"/>
        <v/>
      </c>
      <c r="L89" s="20"/>
      <c r="M89" s="168"/>
      <c r="N89" s="135" t="str">
        <f>IF(ISERROR(VLOOKUP(D89,マスタ!$H:$I,2,FALSE)),"",VLOOKUP(D89,マスタ!$H:$I,2,FALSE))</f>
        <v/>
      </c>
      <c r="O89" s="136" t="e">
        <f t="shared" si="10"/>
        <v>#VALUE!</v>
      </c>
      <c r="P89" s="135" t="e">
        <f t="shared" si="11"/>
        <v>#VALUE!</v>
      </c>
    </row>
    <row r="90" spans="1:16" ht="20.25" customHeight="1" x14ac:dyDescent="0.4">
      <c r="A90" s="24"/>
      <c r="B90" s="166" t="str">
        <f>IF(ISERROR(VLOOKUP(C90,マスタ!$D:$E,2,FALSE)),"",VLOOKUP(C90,マスタ!$D:$E,2,FALSE))</f>
        <v/>
      </c>
      <c r="C90" s="25"/>
      <c r="D90" s="12"/>
      <c r="E90" s="31"/>
      <c r="F90" s="32"/>
      <c r="G90" s="32"/>
      <c r="H90" s="13"/>
      <c r="I90" s="14"/>
      <c r="J90" s="167" t="str">
        <f t="shared" si="8"/>
        <v/>
      </c>
      <c r="K90" s="167" t="str">
        <f t="shared" si="9"/>
        <v/>
      </c>
      <c r="L90" s="20"/>
      <c r="M90" s="168"/>
      <c r="N90" s="135" t="str">
        <f>IF(ISERROR(VLOOKUP(D90,マスタ!$H:$I,2,FALSE)),"",VLOOKUP(D90,マスタ!$H:$I,2,FALSE))</f>
        <v/>
      </c>
      <c r="O90" s="136" t="e">
        <f t="shared" si="10"/>
        <v>#VALUE!</v>
      </c>
      <c r="P90" s="135" t="e">
        <f t="shared" si="11"/>
        <v>#VALUE!</v>
      </c>
    </row>
    <row r="91" spans="1:16" ht="20.25" customHeight="1" thickBot="1" x14ac:dyDescent="0.45">
      <c r="A91" s="26"/>
      <c r="B91" s="169" t="str">
        <f>IF(ISERROR(VLOOKUP(C91,マスタ!$D:$E,2,FALSE)),"",VLOOKUP(C91,マスタ!$D:$E,2,FALSE))</f>
        <v/>
      </c>
      <c r="C91" s="27"/>
      <c r="D91" s="15"/>
      <c r="E91" s="33"/>
      <c r="F91" s="34"/>
      <c r="G91" s="35"/>
      <c r="H91" s="16"/>
      <c r="I91" s="17"/>
      <c r="J91" s="170" t="str">
        <f t="shared" si="8"/>
        <v/>
      </c>
      <c r="K91" s="171" t="str">
        <f t="shared" si="9"/>
        <v/>
      </c>
      <c r="L91" s="21"/>
      <c r="M91" s="172"/>
      <c r="N91" s="135" t="str">
        <f>IF(ISERROR(VLOOKUP(D91,マスタ!$H:$I,2,FALSE)),"",VLOOKUP(D91,マスタ!$H:$I,2,FALSE))</f>
        <v/>
      </c>
      <c r="O91" s="136" t="e">
        <f t="shared" si="10"/>
        <v>#VALUE!</v>
      </c>
      <c r="P91" s="135" t="e">
        <f t="shared" si="11"/>
        <v>#VALUE!</v>
      </c>
    </row>
    <row r="92" spans="1:16" ht="20.25" thickTop="1" thickBot="1" x14ac:dyDescent="0.45">
      <c r="A92" s="173" t="s">
        <v>37</v>
      </c>
      <c r="B92" s="274"/>
      <c r="C92" s="274"/>
      <c r="D92" s="274"/>
      <c r="E92" s="274"/>
      <c r="F92" s="274"/>
      <c r="G92" s="274"/>
      <c r="H92" s="275"/>
      <c r="I92" s="174" t="s">
        <v>38</v>
      </c>
      <c r="J92" s="175">
        <f>SUM(J66:J91)</f>
        <v>0</v>
      </c>
      <c r="K92" s="175">
        <f>SUM(K66:K91)</f>
        <v>0</v>
      </c>
      <c r="L92" s="176"/>
      <c r="M92" s="72"/>
    </row>
    <row r="93" spans="1:16" ht="19.5" thickTop="1" x14ac:dyDescent="0.15">
      <c r="A93" s="177"/>
      <c r="B93" s="276"/>
      <c r="C93" s="276"/>
      <c r="D93" s="276"/>
      <c r="E93" s="276"/>
      <c r="F93" s="276"/>
      <c r="G93" s="276"/>
      <c r="H93" s="277"/>
      <c r="I93" s="178" t="s">
        <v>23</v>
      </c>
      <c r="J93" s="175" t="str">
        <f>IF(AND(J121=0,J64="",J92&lt;&gt;0),SUMIF($I$8:$I92,"小計",J$8:J92),"")</f>
        <v/>
      </c>
      <c r="K93" s="175" t="str">
        <f>IF(AND(K121=0,K64="",K92&lt;&gt;0),ROUND(SUMIF($I$8:$I92,"小計",K$8:K92),0),"")</f>
        <v/>
      </c>
      <c r="L93" s="176"/>
    </row>
    <row r="94" spans="1:16" ht="19.5" thickBot="1" x14ac:dyDescent="0.45">
      <c r="A94" s="154" t="s">
        <v>11</v>
      </c>
      <c r="B94" s="105" t="s">
        <v>12</v>
      </c>
      <c r="C94" s="102" t="s">
        <v>13</v>
      </c>
      <c r="D94" s="104" t="s">
        <v>303</v>
      </c>
      <c r="E94" s="103" t="s">
        <v>39</v>
      </c>
      <c r="F94" s="155" t="s">
        <v>36</v>
      </c>
      <c r="G94" s="103" t="s">
        <v>15</v>
      </c>
      <c r="H94" s="156" t="s">
        <v>16</v>
      </c>
      <c r="I94" s="157" t="s">
        <v>17</v>
      </c>
      <c r="J94" s="158" t="s">
        <v>18</v>
      </c>
      <c r="K94" s="159" t="s">
        <v>19</v>
      </c>
      <c r="L94" s="104" t="s">
        <v>20</v>
      </c>
      <c r="M94" s="104" t="s">
        <v>21</v>
      </c>
      <c r="N94" s="160" t="s">
        <v>297</v>
      </c>
      <c r="O94" s="160" t="s">
        <v>298</v>
      </c>
      <c r="P94" s="160" t="s">
        <v>299</v>
      </c>
    </row>
    <row r="95" spans="1:16" ht="20.25" customHeight="1" thickTop="1" x14ac:dyDescent="0.4">
      <c r="A95" s="22"/>
      <c r="B95" s="161" t="str">
        <f>IF(ISERROR(VLOOKUP(C95,マスタ!$D:$E,2,FALSE)),"",VLOOKUP(C95,マスタ!$D:$E,2,FALSE))</f>
        <v/>
      </c>
      <c r="C95" s="23"/>
      <c r="D95" s="9"/>
      <c r="E95" s="28"/>
      <c r="F95" s="29"/>
      <c r="G95" s="30"/>
      <c r="H95" s="10"/>
      <c r="I95" s="11"/>
      <c r="J95" s="162" t="str">
        <f t="shared" ref="J95:J120" si="12">IF(OR(H95="",I95=""),"",ROUND(H95*I95,0))</f>
        <v/>
      </c>
      <c r="K95" s="163" t="str">
        <f t="shared" ref="K95:K120" si="13">IF(J95="","",IF(L95="",ROUND(H95*I95*$O$3,0),J95))</f>
        <v/>
      </c>
      <c r="L95" s="19"/>
      <c r="M95" s="164"/>
      <c r="N95" s="165" t="str">
        <f>IF(ISERROR(VLOOKUP(D95,マスタ!$H:$I,2,FALSE)),"",VLOOKUP(D95,マスタ!$H:$I,2,FALSE))</f>
        <v/>
      </c>
      <c r="O95" s="165" t="e">
        <f>ROUNDDOWN($F$3/10^5,0)</f>
        <v>#VALUE!</v>
      </c>
      <c r="P95" s="165" t="e">
        <f>IF($F$3=61008000,51000,IF($F$3=62008100,52000,IF(AND(O95&gt;=1,O95&lt;=199),51100,IF(AND(O95&gt;=200,O95&lt;=299),52100,IF(O95=550,51220,IF(O95=610,51100,IF(O95=620,52100,"部門コード無し")))))))</f>
        <v>#VALUE!</v>
      </c>
    </row>
    <row r="96" spans="1:16" ht="20.25" customHeight="1" x14ac:dyDescent="0.4">
      <c r="A96" s="24"/>
      <c r="B96" s="166" t="str">
        <f>IF(ISERROR(VLOOKUP(C96,マスタ!$D:$E,2,FALSE)),"",VLOOKUP(C96,マスタ!$D:$E,2,FALSE))</f>
        <v/>
      </c>
      <c r="C96" s="25"/>
      <c r="D96" s="12"/>
      <c r="E96" s="31"/>
      <c r="F96" s="32"/>
      <c r="G96" s="32"/>
      <c r="H96" s="13"/>
      <c r="I96" s="14"/>
      <c r="J96" s="167" t="str">
        <f t="shared" si="12"/>
        <v/>
      </c>
      <c r="K96" s="167" t="str">
        <f t="shared" si="13"/>
        <v/>
      </c>
      <c r="L96" s="20"/>
      <c r="M96" s="168"/>
      <c r="N96" s="135" t="str">
        <f>IF(ISERROR(VLOOKUP(D96,マスタ!$H:$I,2,FALSE)),"",VLOOKUP(D96,マスタ!$H:$I,2,FALSE))</f>
        <v/>
      </c>
      <c r="O96" s="136" t="e">
        <f t="shared" ref="O96:O120" si="14">ROUNDDOWN($F$3/10^5,0)</f>
        <v>#VALUE!</v>
      </c>
      <c r="P96" s="135" t="e">
        <f t="shared" ref="P96:P120" si="15">IF($F$3=61008000,51000,IF($F$3=62008100,52000,IF(AND(O96&gt;=1,O96&lt;=199),51100,IF(AND(O96&gt;=200,O96&lt;=299),52100,IF(O96=550,51220,IF(O96=610,51100,IF(O96=620,52100,"部門コード無し")))))))</f>
        <v>#VALUE!</v>
      </c>
    </row>
    <row r="97" spans="1:16" ht="20.25" customHeight="1" x14ac:dyDescent="0.4">
      <c r="A97" s="24"/>
      <c r="B97" s="166" t="str">
        <f>IF(ISERROR(VLOOKUP(C97,マスタ!$D:$E,2,FALSE)),"",VLOOKUP(C97,マスタ!$D:$E,2,FALSE))</f>
        <v/>
      </c>
      <c r="C97" s="25"/>
      <c r="D97" s="12"/>
      <c r="E97" s="31"/>
      <c r="F97" s="32"/>
      <c r="G97" s="32"/>
      <c r="H97" s="13"/>
      <c r="I97" s="14"/>
      <c r="J97" s="167" t="str">
        <f t="shared" si="12"/>
        <v/>
      </c>
      <c r="K97" s="167" t="str">
        <f t="shared" si="13"/>
        <v/>
      </c>
      <c r="L97" s="20"/>
      <c r="M97" s="168"/>
      <c r="N97" s="135" t="str">
        <f>IF(ISERROR(VLOOKUP(D97,マスタ!$H:$I,2,FALSE)),"",VLOOKUP(D97,マスタ!$H:$I,2,FALSE))</f>
        <v/>
      </c>
      <c r="O97" s="136" t="e">
        <f t="shared" si="14"/>
        <v>#VALUE!</v>
      </c>
      <c r="P97" s="135" t="e">
        <f t="shared" si="15"/>
        <v>#VALUE!</v>
      </c>
    </row>
    <row r="98" spans="1:16" ht="20.25" customHeight="1" x14ac:dyDescent="0.4">
      <c r="A98" s="24"/>
      <c r="B98" s="166" t="str">
        <f>IF(ISERROR(VLOOKUP(C98,マスタ!$D:$E,2,FALSE)),"",VLOOKUP(C98,マスタ!$D:$E,2,FALSE))</f>
        <v/>
      </c>
      <c r="C98" s="25"/>
      <c r="D98" s="12"/>
      <c r="E98" s="31"/>
      <c r="F98" s="32"/>
      <c r="G98" s="32"/>
      <c r="H98" s="13"/>
      <c r="I98" s="14"/>
      <c r="J98" s="167" t="str">
        <f t="shared" si="12"/>
        <v/>
      </c>
      <c r="K98" s="167" t="str">
        <f t="shared" si="13"/>
        <v/>
      </c>
      <c r="L98" s="20"/>
      <c r="M98" s="168"/>
      <c r="N98" s="135" t="str">
        <f>IF(ISERROR(VLOOKUP(D98,マスタ!$H:$I,2,FALSE)),"",VLOOKUP(D98,マスタ!$H:$I,2,FALSE))</f>
        <v/>
      </c>
      <c r="O98" s="136" t="e">
        <f t="shared" si="14"/>
        <v>#VALUE!</v>
      </c>
      <c r="P98" s="135" t="e">
        <f t="shared" si="15"/>
        <v>#VALUE!</v>
      </c>
    </row>
    <row r="99" spans="1:16" ht="20.25" customHeight="1" x14ac:dyDescent="0.4">
      <c r="A99" s="24"/>
      <c r="B99" s="166" t="str">
        <f>IF(ISERROR(VLOOKUP(C99,マスタ!$D:$E,2,FALSE)),"",VLOOKUP(C99,マスタ!$D:$E,2,FALSE))</f>
        <v/>
      </c>
      <c r="C99" s="25"/>
      <c r="D99" s="12"/>
      <c r="E99" s="31"/>
      <c r="F99" s="32"/>
      <c r="G99" s="32"/>
      <c r="H99" s="13"/>
      <c r="I99" s="14"/>
      <c r="J99" s="167" t="str">
        <f t="shared" si="12"/>
        <v/>
      </c>
      <c r="K99" s="167" t="str">
        <f t="shared" si="13"/>
        <v/>
      </c>
      <c r="L99" s="20"/>
      <c r="M99" s="168"/>
      <c r="N99" s="135" t="str">
        <f>IF(ISERROR(VLOOKUP(D99,マスタ!$H:$I,2,FALSE)),"",VLOOKUP(D99,マスタ!$H:$I,2,FALSE))</f>
        <v/>
      </c>
      <c r="O99" s="136" t="e">
        <f t="shared" si="14"/>
        <v>#VALUE!</v>
      </c>
      <c r="P99" s="135" t="e">
        <f t="shared" si="15"/>
        <v>#VALUE!</v>
      </c>
    </row>
    <row r="100" spans="1:16" ht="20.25" customHeight="1" x14ac:dyDescent="0.4">
      <c r="A100" s="24"/>
      <c r="B100" s="166" t="str">
        <f>IF(ISERROR(VLOOKUP(C100,マスタ!$D:$E,2,FALSE)),"",VLOOKUP(C100,マスタ!$D:$E,2,FALSE))</f>
        <v/>
      </c>
      <c r="C100" s="25"/>
      <c r="D100" s="12"/>
      <c r="E100" s="31"/>
      <c r="F100" s="32"/>
      <c r="G100" s="32"/>
      <c r="H100" s="13"/>
      <c r="I100" s="14"/>
      <c r="J100" s="167" t="str">
        <f t="shared" si="12"/>
        <v/>
      </c>
      <c r="K100" s="167" t="str">
        <f t="shared" si="13"/>
        <v/>
      </c>
      <c r="L100" s="20"/>
      <c r="M100" s="168"/>
      <c r="N100" s="135" t="str">
        <f>IF(ISERROR(VLOOKUP(D100,マスタ!$H:$I,2,FALSE)),"",VLOOKUP(D100,マスタ!$H:$I,2,FALSE))</f>
        <v/>
      </c>
      <c r="O100" s="136" t="e">
        <f t="shared" si="14"/>
        <v>#VALUE!</v>
      </c>
      <c r="P100" s="135" t="e">
        <f t="shared" si="15"/>
        <v>#VALUE!</v>
      </c>
    </row>
    <row r="101" spans="1:16" ht="20.25" customHeight="1" x14ac:dyDescent="0.4">
      <c r="A101" s="24"/>
      <c r="B101" s="166" t="str">
        <f>IF(ISERROR(VLOOKUP(C101,マスタ!$D:$E,2,FALSE)),"",VLOOKUP(C101,マスタ!$D:$E,2,FALSE))</f>
        <v/>
      </c>
      <c r="C101" s="25"/>
      <c r="D101" s="12"/>
      <c r="E101" s="31"/>
      <c r="F101" s="32"/>
      <c r="G101" s="32"/>
      <c r="H101" s="13"/>
      <c r="I101" s="14"/>
      <c r="J101" s="167" t="str">
        <f t="shared" si="12"/>
        <v/>
      </c>
      <c r="K101" s="167" t="str">
        <f t="shared" si="13"/>
        <v/>
      </c>
      <c r="L101" s="20"/>
      <c r="M101" s="168"/>
      <c r="N101" s="135" t="str">
        <f>IF(ISERROR(VLOOKUP(D101,マスタ!$H:$I,2,FALSE)),"",VLOOKUP(D101,マスタ!$H:$I,2,FALSE))</f>
        <v/>
      </c>
      <c r="O101" s="136" t="e">
        <f t="shared" si="14"/>
        <v>#VALUE!</v>
      </c>
      <c r="P101" s="135" t="e">
        <f t="shared" si="15"/>
        <v>#VALUE!</v>
      </c>
    </row>
    <row r="102" spans="1:16" ht="20.25" customHeight="1" x14ac:dyDescent="0.4">
      <c r="A102" s="24"/>
      <c r="B102" s="166" t="str">
        <f>IF(ISERROR(VLOOKUP(C102,マスタ!$D:$E,2,FALSE)),"",VLOOKUP(C102,マスタ!$D:$E,2,FALSE))</f>
        <v/>
      </c>
      <c r="C102" s="25"/>
      <c r="D102" s="12"/>
      <c r="E102" s="31"/>
      <c r="F102" s="32"/>
      <c r="G102" s="32"/>
      <c r="H102" s="13"/>
      <c r="I102" s="14"/>
      <c r="J102" s="167" t="str">
        <f t="shared" si="12"/>
        <v/>
      </c>
      <c r="K102" s="167" t="str">
        <f t="shared" si="13"/>
        <v/>
      </c>
      <c r="L102" s="20"/>
      <c r="M102" s="168"/>
      <c r="N102" s="135" t="str">
        <f>IF(ISERROR(VLOOKUP(D102,マスタ!$H:$I,2,FALSE)),"",VLOOKUP(D102,マスタ!$H:$I,2,FALSE))</f>
        <v/>
      </c>
      <c r="O102" s="136" t="e">
        <f t="shared" si="14"/>
        <v>#VALUE!</v>
      </c>
      <c r="P102" s="135" t="e">
        <f t="shared" si="15"/>
        <v>#VALUE!</v>
      </c>
    </row>
    <row r="103" spans="1:16" ht="20.25" customHeight="1" x14ac:dyDescent="0.4">
      <c r="A103" s="24"/>
      <c r="B103" s="166" t="str">
        <f>IF(ISERROR(VLOOKUP(C103,マスタ!$D:$E,2,FALSE)),"",VLOOKUP(C103,マスタ!$D:$E,2,FALSE))</f>
        <v/>
      </c>
      <c r="C103" s="25"/>
      <c r="D103" s="12"/>
      <c r="E103" s="31"/>
      <c r="F103" s="32"/>
      <c r="G103" s="32"/>
      <c r="H103" s="13"/>
      <c r="I103" s="14"/>
      <c r="J103" s="167" t="str">
        <f t="shared" si="12"/>
        <v/>
      </c>
      <c r="K103" s="167" t="str">
        <f t="shared" si="13"/>
        <v/>
      </c>
      <c r="L103" s="20"/>
      <c r="M103" s="168"/>
      <c r="N103" s="135" t="str">
        <f>IF(ISERROR(VLOOKUP(D103,マスタ!$H:$I,2,FALSE)),"",VLOOKUP(D103,マスタ!$H:$I,2,FALSE))</f>
        <v/>
      </c>
      <c r="O103" s="136" t="e">
        <f t="shared" si="14"/>
        <v>#VALUE!</v>
      </c>
      <c r="P103" s="135" t="e">
        <f t="shared" si="15"/>
        <v>#VALUE!</v>
      </c>
    </row>
    <row r="104" spans="1:16" ht="20.25" customHeight="1" x14ac:dyDescent="0.4">
      <c r="A104" s="24"/>
      <c r="B104" s="166" t="str">
        <f>IF(ISERROR(VLOOKUP(C104,マスタ!$D:$E,2,FALSE)),"",VLOOKUP(C104,マスタ!$D:$E,2,FALSE))</f>
        <v/>
      </c>
      <c r="C104" s="25"/>
      <c r="D104" s="12"/>
      <c r="E104" s="31"/>
      <c r="F104" s="32"/>
      <c r="G104" s="32"/>
      <c r="H104" s="13"/>
      <c r="I104" s="14"/>
      <c r="J104" s="167" t="str">
        <f t="shared" si="12"/>
        <v/>
      </c>
      <c r="K104" s="167" t="str">
        <f t="shared" si="13"/>
        <v/>
      </c>
      <c r="L104" s="20"/>
      <c r="M104" s="168"/>
      <c r="N104" s="135" t="str">
        <f>IF(ISERROR(VLOOKUP(D104,マスタ!$H:$I,2,FALSE)),"",VLOOKUP(D104,マスタ!$H:$I,2,FALSE))</f>
        <v/>
      </c>
      <c r="O104" s="136" t="e">
        <f t="shared" si="14"/>
        <v>#VALUE!</v>
      </c>
      <c r="P104" s="135" t="e">
        <f t="shared" si="15"/>
        <v>#VALUE!</v>
      </c>
    </row>
    <row r="105" spans="1:16" ht="20.25" customHeight="1" x14ac:dyDescent="0.4">
      <c r="A105" s="24"/>
      <c r="B105" s="166" t="str">
        <f>IF(ISERROR(VLOOKUP(C105,マスタ!$D:$E,2,FALSE)),"",VLOOKUP(C105,マスタ!$D:$E,2,FALSE))</f>
        <v/>
      </c>
      <c r="C105" s="25"/>
      <c r="D105" s="12"/>
      <c r="E105" s="31"/>
      <c r="F105" s="32"/>
      <c r="G105" s="32"/>
      <c r="H105" s="13"/>
      <c r="I105" s="14"/>
      <c r="J105" s="167" t="str">
        <f t="shared" si="12"/>
        <v/>
      </c>
      <c r="K105" s="167" t="str">
        <f t="shared" si="13"/>
        <v/>
      </c>
      <c r="L105" s="20"/>
      <c r="M105" s="168"/>
      <c r="N105" s="135" t="str">
        <f>IF(ISERROR(VLOOKUP(D105,マスタ!$H:$I,2,FALSE)),"",VLOOKUP(D105,マスタ!$H:$I,2,FALSE))</f>
        <v/>
      </c>
      <c r="O105" s="136" t="e">
        <f t="shared" si="14"/>
        <v>#VALUE!</v>
      </c>
      <c r="P105" s="135" t="e">
        <f t="shared" si="15"/>
        <v>#VALUE!</v>
      </c>
    </row>
    <row r="106" spans="1:16" ht="20.25" customHeight="1" x14ac:dyDescent="0.4">
      <c r="A106" s="24"/>
      <c r="B106" s="166" t="str">
        <f>IF(ISERROR(VLOOKUP(C106,マスタ!$D:$E,2,FALSE)),"",VLOOKUP(C106,マスタ!$D:$E,2,FALSE))</f>
        <v/>
      </c>
      <c r="C106" s="25"/>
      <c r="D106" s="12"/>
      <c r="E106" s="31"/>
      <c r="F106" s="32"/>
      <c r="G106" s="32"/>
      <c r="H106" s="13"/>
      <c r="I106" s="14"/>
      <c r="J106" s="167" t="str">
        <f t="shared" si="12"/>
        <v/>
      </c>
      <c r="K106" s="167" t="str">
        <f t="shared" si="13"/>
        <v/>
      </c>
      <c r="L106" s="20"/>
      <c r="M106" s="168"/>
      <c r="N106" s="135" t="str">
        <f>IF(ISERROR(VLOOKUP(D106,マスタ!$H:$I,2,FALSE)),"",VLOOKUP(D106,マスタ!$H:$I,2,FALSE))</f>
        <v/>
      </c>
      <c r="O106" s="136" t="e">
        <f t="shared" si="14"/>
        <v>#VALUE!</v>
      </c>
      <c r="P106" s="135" t="e">
        <f t="shared" si="15"/>
        <v>#VALUE!</v>
      </c>
    </row>
    <row r="107" spans="1:16" ht="20.25" customHeight="1" x14ac:dyDescent="0.4">
      <c r="A107" s="24"/>
      <c r="B107" s="166" t="str">
        <f>IF(ISERROR(VLOOKUP(C107,マスタ!$D:$E,2,FALSE)),"",VLOOKUP(C107,マスタ!$D:$E,2,FALSE))</f>
        <v/>
      </c>
      <c r="C107" s="25"/>
      <c r="D107" s="12"/>
      <c r="E107" s="31"/>
      <c r="F107" s="32"/>
      <c r="G107" s="32"/>
      <c r="H107" s="13"/>
      <c r="I107" s="14"/>
      <c r="J107" s="167" t="str">
        <f t="shared" si="12"/>
        <v/>
      </c>
      <c r="K107" s="167" t="str">
        <f t="shared" si="13"/>
        <v/>
      </c>
      <c r="L107" s="20"/>
      <c r="M107" s="168"/>
      <c r="N107" s="135" t="str">
        <f>IF(ISERROR(VLOOKUP(D107,マスタ!$H:$I,2,FALSE)),"",VLOOKUP(D107,マスタ!$H:$I,2,FALSE))</f>
        <v/>
      </c>
      <c r="O107" s="136" t="e">
        <f t="shared" si="14"/>
        <v>#VALUE!</v>
      </c>
      <c r="P107" s="135" t="e">
        <f t="shared" si="15"/>
        <v>#VALUE!</v>
      </c>
    </row>
    <row r="108" spans="1:16" ht="20.25" customHeight="1" x14ac:dyDescent="0.4">
      <c r="A108" s="24"/>
      <c r="B108" s="166" t="str">
        <f>IF(ISERROR(VLOOKUP(C108,マスタ!$D:$E,2,FALSE)),"",VLOOKUP(C108,マスタ!$D:$E,2,FALSE))</f>
        <v/>
      </c>
      <c r="C108" s="25"/>
      <c r="D108" s="12"/>
      <c r="E108" s="31"/>
      <c r="F108" s="32"/>
      <c r="G108" s="32"/>
      <c r="H108" s="13"/>
      <c r="I108" s="14"/>
      <c r="J108" s="167" t="str">
        <f t="shared" si="12"/>
        <v/>
      </c>
      <c r="K108" s="167" t="str">
        <f t="shared" si="13"/>
        <v/>
      </c>
      <c r="L108" s="20"/>
      <c r="M108" s="168"/>
      <c r="N108" s="135" t="str">
        <f>IF(ISERROR(VLOOKUP(D108,マスタ!$H:$I,2,FALSE)),"",VLOOKUP(D108,マスタ!$H:$I,2,FALSE))</f>
        <v/>
      </c>
      <c r="O108" s="136" t="e">
        <f t="shared" si="14"/>
        <v>#VALUE!</v>
      </c>
      <c r="P108" s="135" t="e">
        <f t="shared" si="15"/>
        <v>#VALUE!</v>
      </c>
    </row>
    <row r="109" spans="1:16" ht="20.25" customHeight="1" x14ac:dyDescent="0.4">
      <c r="A109" s="24"/>
      <c r="B109" s="166" t="str">
        <f>IF(ISERROR(VLOOKUP(C109,マスタ!$D:$E,2,FALSE)),"",VLOOKUP(C109,マスタ!$D:$E,2,FALSE))</f>
        <v/>
      </c>
      <c r="C109" s="25"/>
      <c r="D109" s="12"/>
      <c r="E109" s="31"/>
      <c r="F109" s="32"/>
      <c r="G109" s="32"/>
      <c r="H109" s="13"/>
      <c r="I109" s="14"/>
      <c r="J109" s="167" t="str">
        <f t="shared" si="12"/>
        <v/>
      </c>
      <c r="K109" s="167" t="str">
        <f t="shared" si="13"/>
        <v/>
      </c>
      <c r="L109" s="20"/>
      <c r="M109" s="168"/>
      <c r="N109" s="135" t="str">
        <f>IF(ISERROR(VLOOKUP(D109,マスタ!$H:$I,2,FALSE)),"",VLOOKUP(D109,マスタ!$H:$I,2,FALSE))</f>
        <v/>
      </c>
      <c r="O109" s="136" t="e">
        <f t="shared" si="14"/>
        <v>#VALUE!</v>
      </c>
      <c r="P109" s="135" t="e">
        <f t="shared" si="15"/>
        <v>#VALUE!</v>
      </c>
    </row>
    <row r="110" spans="1:16" ht="20.25" customHeight="1" x14ac:dyDescent="0.4">
      <c r="A110" s="24"/>
      <c r="B110" s="166" t="str">
        <f>IF(ISERROR(VLOOKUP(C110,マスタ!$D:$E,2,FALSE)),"",VLOOKUP(C110,マスタ!$D:$E,2,FALSE))</f>
        <v/>
      </c>
      <c r="C110" s="25"/>
      <c r="D110" s="12"/>
      <c r="E110" s="31"/>
      <c r="F110" s="32"/>
      <c r="G110" s="32"/>
      <c r="H110" s="13"/>
      <c r="I110" s="14"/>
      <c r="J110" s="167" t="str">
        <f t="shared" si="12"/>
        <v/>
      </c>
      <c r="K110" s="167" t="str">
        <f t="shared" si="13"/>
        <v/>
      </c>
      <c r="L110" s="20"/>
      <c r="M110" s="168"/>
      <c r="N110" s="135" t="str">
        <f>IF(ISERROR(VLOOKUP(D110,マスタ!$H:$I,2,FALSE)),"",VLOOKUP(D110,マスタ!$H:$I,2,FALSE))</f>
        <v/>
      </c>
      <c r="O110" s="136" t="e">
        <f t="shared" si="14"/>
        <v>#VALUE!</v>
      </c>
      <c r="P110" s="135" t="e">
        <f t="shared" si="15"/>
        <v>#VALUE!</v>
      </c>
    </row>
    <row r="111" spans="1:16" ht="20.25" customHeight="1" x14ac:dyDescent="0.4">
      <c r="A111" s="24"/>
      <c r="B111" s="166" t="str">
        <f>IF(ISERROR(VLOOKUP(C111,マスタ!$D:$E,2,FALSE)),"",VLOOKUP(C111,マスタ!$D:$E,2,FALSE))</f>
        <v/>
      </c>
      <c r="C111" s="25"/>
      <c r="D111" s="12"/>
      <c r="E111" s="31"/>
      <c r="F111" s="32"/>
      <c r="G111" s="32"/>
      <c r="H111" s="13"/>
      <c r="I111" s="14"/>
      <c r="J111" s="167" t="str">
        <f t="shared" si="12"/>
        <v/>
      </c>
      <c r="K111" s="167" t="str">
        <f t="shared" si="13"/>
        <v/>
      </c>
      <c r="L111" s="20"/>
      <c r="M111" s="168"/>
      <c r="N111" s="135" t="str">
        <f>IF(ISERROR(VLOOKUP(D111,マスタ!$H:$I,2,FALSE)),"",VLOOKUP(D111,マスタ!$H:$I,2,FALSE))</f>
        <v/>
      </c>
      <c r="O111" s="136" t="e">
        <f t="shared" si="14"/>
        <v>#VALUE!</v>
      </c>
      <c r="P111" s="135" t="e">
        <f t="shared" si="15"/>
        <v>#VALUE!</v>
      </c>
    </row>
    <row r="112" spans="1:16" ht="20.25" customHeight="1" x14ac:dyDescent="0.4">
      <c r="A112" s="24"/>
      <c r="B112" s="166" t="str">
        <f>IF(ISERROR(VLOOKUP(C112,マスタ!$D:$E,2,FALSE)),"",VLOOKUP(C112,マスタ!$D:$E,2,FALSE))</f>
        <v/>
      </c>
      <c r="C112" s="25"/>
      <c r="D112" s="12"/>
      <c r="E112" s="31"/>
      <c r="F112" s="32"/>
      <c r="G112" s="32"/>
      <c r="H112" s="13"/>
      <c r="I112" s="14"/>
      <c r="J112" s="167" t="str">
        <f t="shared" si="12"/>
        <v/>
      </c>
      <c r="K112" s="167" t="str">
        <f t="shared" si="13"/>
        <v/>
      </c>
      <c r="L112" s="20"/>
      <c r="M112" s="168"/>
      <c r="N112" s="135" t="str">
        <f>IF(ISERROR(VLOOKUP(D112,マスタ!$H:$I,2,FALSE)),"",VLOOKUP(D112,マスタ!$H:$I,2,FALSE))</f>
        <v/>
      </c>
      <c r="O112" s="136" t="e">
        <f t="shared" si="14"/>
        <v>#VALUE!</v>
      </c>
      <c r="P112" s="135" t="e">
        <f t="shared" si="15"/>
        <v>#VALUE!</v>
      </c>
    </row>
    <row r="113" spans="1:16" ht="20.25" customHeight="1" x14ac:dyDescent="0.4">
      <c r="A113" s="24"/>
      <c r="B113" s="166" t="str">
        <f>IF(ISERROR(VLOOKUP(C113,マスタ!$D:$E,2,FALSE)),"",VLOOKUP(C113,マスタ!$D:$E,2,FALSE))</f>
        <v/>
      </c>
      <c r="C113" s="25"/>
      <c r="D113" s="12"/>
      <c r="E113" s="31"/>
      <c r="F113" s="32"/>
      <c r="G113" s="32"/>
      <c r="H113" s="13"/>
      <c r="I113" s="14"/>
      <c r="J113" s="167" t="str">
        <f t="shared" si="12"/>
        <v/>
      </c>
      <c r="K113" s="167" t="str">
        <f t="shared" si="13"/>
        <v/>
      </c>
      <c r="L113" s="20"/>
      <c r="M113" s="168"/>
      <c r="N113" s="135" t="str">
        <f>IF(ISERROR(VLOOKUP(D113,マスタ!$H:$I,2,FALSE)),"",VLOOKUP(D113,マスタ!$H:$I,2,FALSE))</f>
        <v/>
      </c>
      <c r="O113" s="136" t="e">
        <f t="shared" si="14"/>
        <v>#VALUE!</v>
      </c>
      <c r="P113" s="135" t="e">
        <f t="shared" si="15"/>
        <v>#VALUE!</v>
      </c>
    </row>
    <row r="114" spans="1:16" ht="20.25" customHeight="1" x14ac:dyDescent="0.4">
      <c r="A114" s="24"/>
      <c r="B114" s="166" t="str">
        <f>IF(ISERROR(VLOOKUP(C114,マスタ!$D:$E,2,FALSE)),"",VLOOKUP(C114,マスタ!$D:$E,2,FALSE))</f>
        <v/>
      </c>
      <c r="C114" s="25"/>
      <c r="D114" s="12"/>
      <c r="E114" s="31"/>
      <c r="F114" s="32"/>
      <c r="G114" s="32"/>
      <c r="H114" s="13"/>
      <c r="I114" s="14"/>
      <c r="J114" s="167" t="str">
        <f t="shared" si="12"/>
        <v/>
      </c>
      <c r="K114" s="167" t="str">
        <f t="shared" si="13"/>
        <v/>
      </c>
      <c r="L114" s="20"/>
      <c r="M114" s="168"/>
      <c r="N114" s="135" t="str">
        <f>IF(ISERROR(VLOOKUP(D114,マスタ!$H:$I,2,FALSE)),"",VLOOKUP(D114,マスタ!$H:$I,2,FALSE))</f>
        <v/>
      </c>
      <c r="O114" s="136" t="e">
        <f t="shared" si="14"/>
        <v>#VALUE!</v>
      </c>
      <c r="P114" s="135" t="e">
        <f t="shared" si="15"/>
        <v>#VALUE!</v>
      </c>
    </row>
    <row r="115" spans="1:16" ht="20.25" customHeight="1" x14ac:dyDescent="0.4">
      <c r="A115" s="24"/>
      <c r="B115" s="166" t="str">
        <f>IF(ISERROR(VLOOKUP(C115,マスタ!$D:$E,2,FALSE)),"",VLOOKUP(C115,マスタ!$D:$E,2,FALSE))</f>
        <v/>
      </c>
      <c r="C115" s="25"/>
      <c r="D115" s="12"/>
      <c r="E115" s="31"/>
      <c r="F115" s="32"/>
      <c r="G115" s="32"/>
      <c r="H115" s="13"/>
      <c r="I115" s="14"/>
      <c r="J115" s="167" t="str">
        <f t="shared" si="12"/>
        <v/>
      </c>
      <c r="K115" s="167" t="str">
        <f t="shared" si="13"/>
        <v/>
      </c>
      <c r="L115" s="20"/>
      <c r="M115" s="168"/>
      <c r="N115" s="135" t="str">
        <f>IF(ISERROR(VLOOKUP(D115,マスタ!$H:$I,2,FALSE)),"",VLOOKUP(D115,マスタ!$H:$I,2,FALSE))</f>
        <v/>
      </c>
      <c r="O115" s="136" t="e">
        <f t="shared" si="14"/>
        <v>#VALUE!</v>
      </c>
      <c r="P115" s="135" t="e">
        <f t="shared" si="15"/>
        <v>#VALUE!</v>
      </c>
    </row>
    <row r="116" spans="1:16" ht="20.25" customHeight="1" x14ac:dyDescent="0.4">
      <c r="A116" s="24"/>
      <c r="B116" s="166" t="str">
        <f>IF(ISERROR(VLOOKUP(C116,マスタ!$D:$E,2,FALSE)),"",VLOOKUP(C116,マスタ!$D:$E,2,FALSE))</f>
        <v/>
      </c>
      <c r="C116" s="25"/>
      <c r="D116" s="12"/>
      <c r="E116" s="31"/>
      <c r="F116" s="32"/>
      <c r="G116" s="32"/>
      <c r="H116" s="13"/>
      <c r="I116" s="14"/>
      <c r="J116" s="167" t="str">
        <f t="shared" si="12"/>
        <v/>
      </c>
      <c r="K116" s="167" t="str">
        <f t="shared" si="13"/>
        <v/>
      </c>
      <c r="L116" s="20"/>
      <c r="M116" s="168"/>
      <c r="N116" s="135" t="str">
        <f>IF(ISERROR(VLOOKUP(D116,マスタ!$H:$I,2,FALSE)),"",VLOOKUP(D116,マスタ!$H:$I,2,FALSE))</f>
        <v/>
      </c>
      <c r="O116" s="136" t="e">
        <f t="shared" si="14"/>
        <v>#VALUE!</v>
      </c>
      <c r="P116" s="135" t="e">
        <f t="shared" si="15"/>
        <v>#VALUE!</v>
      </c>
    </row>
    <row r="117" spans="1:16" ht="20.25" customHeight="1" x14ac:dyDescent="0.4">
      <c r="A117" s="24"/>
      <c r="B117" s="166" t="str">
        <f>IF(ISERROR(VLOOKUP(C117,マスタ!$D:$E,2,FALSE)),"",VLOOKUP(C117,マスタ!$D:$E,2,FALSE))</f>
        <v/>
      </c>
      <c r="C117" s="25"/>
      <c r="D117" s="12"/>
      <c r="E117" s="31"/>
      <c r="F117" s="32"/>
      <c r="G117" s="32"/>
      <c r="H117" s="13"/>
      <c r="I117" s="14"/>
      <c r="J117" s="167" t="str">
        <f t="shared" si="12"/>
        <v/>
      </c>
      <c r="K117" s="167" t="str">
        <f t="shared" si="13"/>
        <v/>
      </c>
      <c r="L117" s="20"/>
      <c r="M117" s="168"/>
      <c r="N117" s="135" t="str">
        <f>IF(ISERROR(VLOOKUP(D117,マスタ!$H:$I,2,FALSE)),"",VLOOKUP(D117,マスタ!$H:$I,2,FALSE))</f>
        <v/>
      </c>
      <c r="O117" s="136" t="e">
        <f t="shared" si="14"/>
        <v>#VALUE!</v>
      </c>
      <c r="P117" s="135" t="e">
        <f t="shared" si="15"/>
        <v>#VALUE!</v>
      </c>
    </row>
    <row r="118" spans="1:16" ht="20.25" customHeight="1" x14ac:dyDescent="0.4">
      <c r="A118" s="24"/>
      <c r="B118" s="166" t="str">
        <f>IF(ISERROR(VLOOKUP(C118,マスタ!$D:$E,2,FALSE)),"",VLOOKUP(C118,マスタ!$D:$E,2,FALSE))</f>
        <v/>
      </c>
      <c r="C118" s="25"/>
      <c r="D118" s="12"/>
      <c r="E118" s="31"/>
      <c r="F118" s="32"/>
      <c r="G118" s="32"/>
      <c r="H118" s="13"/>
      <c r="I118" s="14"/>
      <c r="J118" s="167" t="str">
        <f t="shared" si="12"/>
        <v/>
      </c>
      <c r="K118" s="167" t="str">
        <f t="shared" si="13"/>
        <v/>
      </c>
      <c r="L118" s="20"/>
      <c r="M118" s="168"/>
      <c r="N118" s="135" t="str">
        <f>IF(ISERROR(VLOOKUP(D118,マスタ!$H:$I,2,FALSE)),"",VLOOKUP(D118,マスタ!$H:$I,2,FALSE))</f>
        <v/>
      </c>
      <c r="O118" s="136" t="e">
        <f t="shared" si="14"/>
        <v>#VALUE!</v>
      </c>
      <c r="P118" s="135" t="e">
        <f t="shared" si="15"/>
        <v>#VALUE!</v>
      </c>
    </row>
    <row r="119" spans="1:16" ht="20.25" customHeight="1" x14ac:dyDescent="0.4">
      <c r="A119" s="24"/>
      <c r="B119" s="166" t="str">
        <f>IF(ISERROR(VLOOKUP(C119,マスタ!$D:$E,2,FALSE)),"",VLOOKUP(C119,マスタ!$D:$E,2,FALSE))</f>
        <v/>
      </c>
      <c r="C119" s="25"/>
      <c r="D119" s="12"/>
      <c r="E119" s="31"/>
      <c r="F119" s="32"/>
      <c r="G119" s="32"/>
      <c r="H119" s="13"/>
      <c r="I119" s="14"/>
      <c r="J119" s="167" t="str">
        <f t="shared" si="12"/>
        <v/>
      </c>
      <c r="K119" s="167" t="str">
        <f t="shared" si="13"/>
        <v/>
      </c>
      <c r="L119" s="20"/>
      <c r="M119" s="168"/>
      <c r="N119" s="135" t="str">
        <f>IF(ISERROR(VLOOKUP(D119,マスタ!$H:$I,2,FALSE)),"",VLOOKUP(D119,マスタ!$H:$I,2,FALSE))</f>
        <v/>
      </c>
      <c r="O119" s="136" t="e">
        <f t="shared" si="14"/>
        <v>#VALUE!</v>
      </c>
      <c r="P119" s="135" t="e">
        <f t="shared" si="15"/>
        <v>#VALUE!</v>
      </c>
    </row>
    <row r="120" spans="1:16" ht="20.25" customHeight="1" thickBot="1" x14ac:dyDescent="0.45">
      <c r="A120" s="26"/>
      <c r="B120" s="169" t="str">
        <f>IF(ISERROR(VLOOKUP(C120,マスタ!$D:$E,2,FALSE)),"",VLOOKUP(C120,マスタ!$D:$E,2,FALSE))</f>
        <v/>
      </c>
      <c r="C120" s="27"/>
      <c r="D120" s="15"/>
      <c r="E120" s="33"/>
      <c r="F120" s="34"/>
      <c r="G120" s="35"/>
      <c r="H120" s="16"/>
      <c r="I120" s="17"/>
      <c r="J120" s="170" t="str">
        <f t="shared" si="12"/>
        <v/>
      </c>
      <c r="K120" s="171" t="str">
        <f t="shared" si="13"/>
        <v/>
      </c>
      <c r="L120" s="21"/>
      <c r="M120" s="172"/>
      <c r="N120" s="135" t="str">
        <f>IF(ISERROR(VLOOKUP(D120,マスタ!$H:$I,2,FALSE)),"",VLOOKUP(D120,マスタ!$H:$I,2,FALSE))</f>
        <v/>
      </c>
      <c r="O120" s="136" t="e">
        <f t="shared" si="14"/>
        <v>#VALUE!</v>
      </c>
      <c r="P120" s="135" t="e">
        <f t="shared" si="15"/>
        <v>#VALUE!</v>
      </c>
    </row>
    <row r="121" spans="1:16" ht="20.25" thickTop="1" thickBot="1" x14ac:dyDescent="0.45">
      <c r="A121" s="173" t="s">
        <v>37</v>
      </c>
      <c r="B121" s="274"/>
      <c r="C121" s="274"/>
      <c r="D121" s="274"/>
      <c r="E121" s="274"/>
      <c r="F121" s="274"/>
      <c r="G121" s="274"/>
      <c r="H121" s="275"/>
      <c r="I121" s="174" t="s">
        <v>38</v>
      </c>
      <c r="J121" s="175">
        <f>SUM(J95:J120)</f>
        <v>0</v>
      </c>
      <c r="K121" s="175">
        <f>SUM(K95:K120)</f>
        <v>0</v>
      </c>
      <c r="L121" s="176"/>
      <c r="M121" s="72"/>
    </row>
    <row r="122" spans="1:16" ht="19.5" thickTop="1" x14ac:dyDescent="0.15">
      <c r="A122" s="177"/>
      <c r="B122" s="276"/>
      <c r="C122" s="276"/>
      <c r="D122" s="276"/>
      <c r="E122" s="276"/>
      <c r="F122" s="276"/>
      <c r="G122" s="276"/>
      <c r="H122" s="277"/>
      <c r="I122" s="178" t="s">
        <v>23</v>
      </c>
      <c r="J122" s="175" t="str">
        <f>IF(AND(J150=0,J93="",J121&lt;&gt;0),SUMIF($I$8:$I121,"小計",J$8:J121),"")</f>
        <v/>
      </c>
      <c r="K122" s="175" t="str">
        <f>IF(AND(K150=0,K93="",K121&lt;&gt;0),ROUND(SUMIF($I$8:$I121,"小計",K$8:K121),0),"")</f>
        <v/>
      </c>
      <c r="L122" s="176"/>
    </row>
    <row r="123" spans="1:16" ht="19.5" thickBot="1" x14ac:dyDescent="0.45">
      <c r="A123" s="154" t="s">
        <v>11</v>
      </c>
      <c r="B123" s="105" t="s">
        <v>12</v>
      </c>
      <c r="C123" s="102" t="s">
        <v>13</v>
      </c>
      <c r="D123" s="104" t="s">
        <v>303</v>
      </c>
      <c r="E123" s="103" t="s">
        <v>39</v>
      </c>
      <c r="F123" s="155" t="s">
        <v>36</v>
      </c>
      <c r="G123" s="103" t="s">
        <v>15</v>
      </c>
      <c r="H123" s="156" t="s">
        <v>16</v>
      </c>
      <c r="I123" s="157" t="s">
        <v>17</v>
      </c>
      <c r="J123" s="158" t="s">
        <v>18</v>
      </c>
      <c r="K123" s="159" t="s">
        <v>19</v>
      </c>
      <c r="L123" s="104" t="s">
        <v>20</v>
      </c>
      <c r="M123" s="104" t="s">
        <v>21</v>
      </c>
      <c r="N123" s="160" t="s">
        <v>297</v>
      </c>
      <c r="O123" s="160" t="s">
        <v>298</v>
      </c>
      <c r="P123" s="160" t="s">
        <v>299</v>
      </c>
    </row>
    <row r="124" spans="1:16" ht="20.25" customHeight="1" thickTop="1" x14ac:dyDescent="0.4">
      <c r="A124" s="22"/>
      <c r="B124" s="161" t="str">
        <f>IF(ISERROR(VLOOKUP(C124,マスタ!$D:$E,2,FALSE)),"",VLOOKUP(C124,マスタ!$D:$E,2,FALSE))</f>
        <v/>
      </c>
      <c r="C124" s="23"/>
      <c r="D124" s="9"/>
      <c r="E124" s="28"/>
      <c r="F124" s="29"/>
      <c r="G124" s="30"/>
      <c r="H124" s="10"/>
      <c r="I124" s="11"/>
      <c r="J124" s="162" t="str">
        <f t="shared" ref="J124:J149" si="16">IF(OR(H124="",I124=""),"",ROUND(H124*I124,0))</f>
        <v/>
      </c>
      <c r="K124" s="163" t="str">
        <f t="shared" ref="K124:K149" si="17">IF(J124="","",IF(L124="",ROUND(H124*I124*$O$3,0),J124))</f>
        <v/>
      </c>
      <c r="L124" s="19"/>
      <c r="M124" s="164"/>
      <c r="N124" s="165" t="str">
        <f>IF(ISERROR(VLOOKUP(D124,マスタ!$H:$I,2,FALSE)),"",VLOOKUP(D124,マスタ!$H:$I,2,FALSE))</f>
        <v/>
      </c>
      <c r="O124" s="165" t="e">
        <f>ROUNDDOWN($F$3/10^5,0)</f>
        <v>#VALUE!</v>
      </c>
      <c r="P124" s="165" t="e">
        <f>IF($F$3=61008000,51000,IF($F$3=62008100,52000,IF(AND(O124&gt;=1,O124&lt;=199),51100,IF(AND(O124&gt;=200,O124&lt;=299),52100,IF(O124=550,51220,IF(O124=610,51100,IF(O124=620,52100,"部門コード無し")))))))</f>
        <v>#VALUE!</v>
      </c>
    </row>
    <row r="125" spans="1:16" ht="20.25" customHeight="1" x14ac:dyDescent="0.4">
      <c r="A125" s="24"/>
      <c r="B125" s="166" t="str">
        <f>IF(ISERROR(VLOOKUP(C125,マスタ!$D:$E,2,FALSE)),"",VLOOKUP(C125,マスタ!$D:$E,2,FALSE))</f>
        <v/>
      </c>
      <c r="C125" s="25"/>
      <c r="D125" s="12"/>
      <c r="E125" s="31"/>
      <c r="F125" s="32"/>
      <c r="G125" s="32"/>
      <c r="H125" s="13"/>
      <c r="I125" s="14"/>
      <c r="J125" s="167" t="str">
        <f t="shared" si="16"/>
        <v/>
      </c>
      <c r="K125" s="167" t="str">
        <f t="shared" si="17"/>
        <v/>
      </c>
      <c r="L125" s="20"/>
      <c r="M125" s="168"/>
      <c r="N125" s="135" t="str">
        <f>IF(ISERROR(VLOOKUP(D125,マスタ!$H:$I,2,FALSE)),"",VLOOKUP(D125,マスタ!$H:$I,2,FALSE))</f>
        <v/>
      </c>
      <c r="O125" s="136" t="e">
        <f t="shared" ref="O125:O149" si="18">ROUNDDOWN($F$3/10^5,0)</f>
        <v>#VALUE!</v>
      </c>
      <c r="P125" s="135" t="e">
        <f t="shared" ref="P125:P149" si="19">IF($F$3=61008000,51000,IF($F$3=62008100,52000,IF(AND(O125&gt;=1,O125&lt;=199),51100,IF(AND(O125&gt;=200,O125&lt;=299),52100,IF(O125=550,51220,IF(O125=610,51100,IF(O125=620,52100,"部門コード無し")))))))</f>
        <v>#VALUE!</v>
      </c>
    </row>
    <row r="126" spans="1:16" ht="20.25" customHeight="1" x14ac:dyDescent="0.4">
      <c r="A126" s="24"/>
      <c r="B126" s="166" t="str">
        <f>IF(ISERROR(VLOOKUP(C126,マスタ!$D:$E,2,FALSE)),"",VLOOKUP(C126,マスタ!$D:$E,2,FALSE))</f>
        <v/>
      </c>
      <c r="C126" s="25"/>
      <c r="D126" s="12"/>
      <c r="E126" s="31"/>
      <c r="F126" s="32"/>
      <c r="G126" s="32"/>
      <c r="H126" s="13"/>
      <c r="I126" s="14"/>
      <c r="J126" s="167" t="str">
        <f t="shared" si="16"/>
        <v/>
      </c>
      <c r="K126" s="167" t="str">
        <f t="shared" si="17"/>
        <v/>
      </c>
      <c r="L126" s="20"/>
      <c r="M126" s="168"/>
      <c r="N126" s="135" t="str">
        <f>IF(ISERROR(VLOOKUP(D126,マスタ!$H:$I,2,FALSE)),"",VLOOKUP(D126,マスタ!$H:$I,2,FALSE))</f>
        <v/>
      </c>
      <c r="O126" s="136" t="e">
        <f t="shared" si="18"/>
        <v>#VALUE!</v>
      </c>
      <c r="P126" s="135" t="e">
        <f t="shared" si="19"/>
        <v>#VALUE!</v>
      </c>
    </row>
    <row r="127" spans="1:16" ht="20.25" customHeight="1" x14ac:dyDescent="0.4">
      <c r="A127" s="24"/>
      <c r="B127" s="166" t="str">
        <f>IF(ISERROR(VLOOKUP(C127,マスタ!$D:$E,2,FALSE)),"",VLOOKUP(C127,マスタ!$D:$E,2,FALSE))</f>
        <v/>
      </c>
      <c r="C127" s="25"/>
      <c r="D127" s="12"/>
      <c r="E127" s="31"/>
      <c r="F127" s="32"/>
      <c r="G127" s="32"/>
      <c r="H127" s="13"/>
      <c r="I127" s="14"/>
      <c r="J127" s="167" t="str">
        <f t="shared" si="16"/>
        <v/>
      </c>
      <c r="K127" s="167" t="str">
        <f t="shared" si="17"/>
        <v/>
      </c>
      <c r="L127" s="20"/>
      <c r="M127" s="168"/>
      <c r="N127" s="135" t="str">
        <f>IF(ISERROR(VLOOKUP(D127,マスタ!$H:$I,2,FALSE)),"",VLOOKUP(D127,マスタ!$H:$I,2,FALSE))</f>
        <v/>
      </c>
      <c r="O127" s="136" t="e">
        <f t="shared" si="18"/>
        <v>#VALUE!</v>
      </c>
      <c r="P127" s="135" t="e">
        <f t="shared" si="19"/>
        <v>#VALUE!</v>
      </c>
    </row>
    <row r="128" spans="1:16" ht="20.25" customHeight="1" x14ac:dyDescent="0.4">
      <c r="A128" s="24"/>
      <c r="B128" s="166" t="str">
        <f>IF(ISERROR(VLOOKUP(C128,マスタ!$D:$E,2,FALSE)),"",VLOOKUP(C128,マスタ!$D:$E,2,FALSE))</f>
        <v/>
      </c>
      <c r="C128" s="25"/>
      <c r="D128" s="12"/>
      <c r="E128" s="31"/>
      <c r="F128" s="32"/>
      <c r="G128" s="32"/>
      <c r="H128" s="13"/>
      <c r="I128" s="14"/>
      <c r="J128" s="167" t="str">
        <f t="shared" si="16"/>
        <v/>
      </c>
      <c r="K128" s="167" t="str">
        <f t="shared" si="17"/>
        <v/>
      </c>
      <c r="L128" s="20"/>
      <c r="M128" s="168"/>
      <c r="N128" s="135" t="str">
        <f>IF(ISERROR(VLOOKUP(D128,マスタ!$H:$I,2,FALSE)),"",VLOOKUP(D128,マスタ!$H:$I,2,FALSE))</f>
        <v/>
      </c>
      <c r="O128" s="136" t="e">
        <f t="shared" si="18"/>
        <v>#VALUE!</v>
      </c>
      <c r="P128" s="135" t="e">
        <f t="shared" si="19"/>
        <v>#VALUE!</v>
      </c>
    </row>
    <row r="129" spans="1:16" ht="20.25" customHeight="1" x14ac:dyDescent="0.4">
      <c r="A129" s="24"/>
      <c r="B129" s="166" t="str">
        <f>IF(ISERROR(VLOOKUP(C129,マスタ!$D:$E,2,FALSE)),"",VLOOKUP(C129,マスタ!$D:$E,2,FALSE))</f>
        <v/>
      </c>
      <c r="C129" s="25"/>
      <c r="D129" s="12"/>
      <c r="E129" s="31"/>
      <c r="F129" s="32"/>
      <c r="G129" s="32"/>
      <c r="H129" s="13"/>
      <c r="I129" s="14"/>
      <c r="J129" s="167" t="str">
        <f t="shared" si="16"/>
        <v/>
      </c>
      <c r="K129" s="167" t="str">
        <f t="shared" si="17"/>
        <v/>
      </c>
      <c r="L129" s="20"/>
      <c r="M129" s="168"/>
      <c r="N129" s="135" t="str">
        <f>IF(ISERROR(VLOOKUP(D129,マスタ!$H:$I,2,FALSE)),"",VLOOKUP(D129,マスタ!$H:$I,2,FALSE))</f>
        <v/>
      </c>
      <c r="O129" s="136" t="e">
        <f t="shared" si="18"/>
        <v>#VALUE!</v>
      </c>
      <c r="P129" s="135" t="e">
        <f t="shared" si="19"/>
        <v>#VALUE!</v>
      </c>
    </row>
    <row r="130" spans="1:16" ht="20.25" customHeight="1" x14ac:dyDescent="0.4">
      <c r="A130" s="24"/>
      <c r="B130" s="166" t="str">
        <f>IF(ISERROR(VLOOKUP(C130,マスタ!$D:$E,2,FALSE)),"",VLOOKUP(C130,マスタ!$D:$E,2,FALSE))</f>
        <v/>
      </c>
      <c r="C130" s="25"/>
      <c r="D130" s="12"/>
      <c r="E130" s="31"/>
      <c r="F130" s="32"/>
      <c r="G130" s="32"/>
      <c r="H130" s="13"/>
      <c r="I130" s="14"/>
      <c r="J130" s="167" t="str">
        <f t="shared" si="16"/>
        <v/>
      </c>
      <c r="K130" s="167" t="str">
        <f t="shared" si="17"/>
        <v/>
      </c>
      <c r="L130" s="20"/>
      <c r="M130" s="168"/>
      <c r="N130" s="135" t="str">
        <f>IF(ISERROR(VLOOKUP(D130,マスタ!$H:$I,2,FALSE)),"",VLOOKUP(D130,マスタ!$H:$I,2,FALSE))</f>
        <v/>
      </c>
      <c r="O130" s="136" t="e">
        <f t="shared" si="18"/>
        <v>#VALUE!</v>
      </c>
      <c r="P130" s="135" t="e">
        <f t="shared" si="19"/>
        <v>#VALUE!</v>
      </c>
    </row>
    <row r="131" spans="1:16" ht="20.25" customHeight="1" x14ac:dyDescent="0.4">
      <c r="A131" s="24"/>
      <c r="B131" s="166" t="str">
        <f>IF(ISERROR(VLOOKUP(C131,マスタ!$D:$E,2,FALSE)),"",VLOOKUP(C131,マスタ!$D:$E,2,FALSE))</f>
        <v/>
      </c>
      <c r="C131" s="25"/>
      <c r="D131" s="12"/>
      <c r="E131" s="31"/>
      <c r="F131" s="32"/>
      <c r="G131" s="32"/>
      <c r="H131" s="13"/>
      <c r="I131" s="14"/>
      <c r="J131" s="167" t="str">
        <f t="shared" si="16"/>
        <v/>
      </c>
      <c r="K131" s="167" t="str">
        <f t="shared" si="17"/>
        <v/>
      </c>
      <c r="L131" s="20"/>
      <c r="M131" s="168"/>
      <c r="N131" s="135" t="str">
        <f>IF(ISERROR(VLOOKUP(D131,マスタ!$H:$I,2,FALSE)),"",VLOOKUP(D131,マスタ!$H:$I,2,FALSE))</f>
        <v/>
      </c>
      <c r="O131" s="136" t="e">
        <f t="shared" si="18"/>
        <v>#VALUE!</v>
      </c>
      <c r="P131" s="135" t="e">
        <f t="shared" si="19"/>
        <v>#VALUE!</v>
      </c>
    </row>
    <row r="132" spans="1:16" ht="20.25" customHeight="1" x14ac:dyDescent="0.4">
      <c r="A132" s="24"/>
      <c r="B132" s="166" t="str">
        <f>IF(ISERROR(VLOOKUP(C132,マスタ!$D:$E,2,FALSE)),"",VLOOKUP(C132,マスタ!$D:$E,2,FALSE))</f>
        <v/>
      </c>
      <c r="C132" s="25"/>
      <c r="D132" s="12"/>
      <c r="E132" s="31"/>
      <c r="F132" s="32"/>
      <c r="G132" s="32"/>
      <c r="H132" s="13"/>
      <c r="I132" s="14"/>
      <c r="J132" s="167" t="str">
        <f t="shared" si="16"/>
        <v/>
      </c>
      <c r="K132" s="167" t="str">
        <f t="shared" si="17"/>
        <v/>
      </c>
      <c r="L132" s="20"/>
      <c r="M132" s="168"/>
      <c r="N132" s="135" t="str">
        <f>IF(ISERROR(VLOOKUP(D132,マスタ!$H:$I,2,FALSE)),"",VLOOKUP(D132,マスタ!$H:$I,2,FALSE))</f>
        <v/>
      </c>
      <c r="O132" s="136" t="e">
        <f t="shared" si="18"/>
        <v>#VALUE!</v>
      </c>
      <c r="P132" s="135" t="e">
        <f t="shared" si="19"/>
        <v>#VALUE!</v>
      </c>
    </row>
    <row r="133" spans="1:16" ht="20.25" customHeight="1" x14ac:dyDescent="0.4">
      <c r="A133" s="24"/>
      <c r="B133" s="166" t="str">
        <f>IF(ISERROR(VLOOKUP(C133,マスタ!$D:$E,2,FALSE)),"",VLOOKUP(C133,マスタ!$D:$E,2,FALSE))</f>
        <v/>
      </c>
      <c r="C133" s="25"/>
      <c r="D133" s="12"/>
      <c r="E133" s="31"/>
      <c r="F133" s="32"/>
      <c r="G133" s="32"/>
      <c r="H133" s="13"/>
      <c r="I133" s="14"/>
      <c r="J133" s="167" t="str">
        <f t="shared" si="16"/>
        <v/>
      </c>
      <c r="K133" s="167" t="str">
        <f t="shared" si="17"/>
        <v/>
      </c>
      <c r="L133" s="20"/>
      <c r="M133" s="168"/>
      <c r="N133" s="135" t="str">
        <f>IF(ISERROR(VLOOKUP(D133,マスタ!$H:$I,2,FALSE)),"",VLOOKUP(D133,マスタ!$H:$I,2,FALSE))</f>
        <v/>
      </c>
      <c r="O133" s="136" t="e">
        <f t="shared" si="18"/>
        <v>#VALUE!</v>
      </c>
      <c r="P133" s="135" t="e">
        <f t="shared" si="19"/>
        <v>#VALUE!</v>
      </c>
    </row>
    <row r="134" spans="1:16" ht="20.25" customHeight="1" x14ac:dyDescent="0.4">
      <c r="A134" s="24"/>
      <c r="B134" s="166" t="str">
        <f>IF(ISERROR(VLOOKUP(C134,マスタ!$D:$E,2,FALSE)),"",VLOOKUP(C134,マスタ!$D:$E,2,FALSE))</f>
        <v/>
      </c>
      <c r="C134" s="25"/>
      <c r="D134" s="12"/>
      <c r="E134" s="31"/>
      <c r="F134" s="32"/>
      <c r="G134" s="32"/>
      <c r="H134" s="13"/>
      <c r="I134" s="14"/>
      <c r="J134" s="167" t="str">
        <f t="shared" si="16"/>
        <v/>
      </c>
      <c r="K134" s="167" t="str">
        <f t="shared" si="17"/>
        <v/>
      </c>
      <c r="L134" s="20"/>
      <c r="M134" s="168"/>
      <c r="N134" s="135" t="str">
        <f>IF(ISERROR(VLOOKUP(D134,マスタ!$H:$I,2,FALSE)),"",VLOOKUP(D134,マスタ!$H:$I,2,FALSE))</f>
        <v/>
      </c>
      <c r="O134" s="136" t="e">
        <f t="shared" si="18"/>
        <v>#VALUE!</v>
      </c>
      <c r="P134" s="135" t="e">
        <f t="shared" si="19"/>
        <v>#VALUE!</v>
      </c>
    </row>
    <row r="135" spans="1:16" ht="20.25" customHeight="1" x14ac:dyDescent="0.4">
      <c r="A135" s="24"/>
      <c r="B135" s="166" t="str">
        <f>IF(ISERROR(VLOOKUP(C135,マスタ!$D:$E,2,FALSE)),"",VLOOKUP(C135,マスタ!$D:$E,2,FALSE))</f>
        <v/>
      </c>
      <c r="C135" s="25"/>
      <c r="D135" s="12"/>
      <c r="E135" s="31"/>
      <c r="F135" s="32"/>
      <c r="G135" s="32"/>
      <c r="H135" s="13"/>
      <c r="I135" s="14"/>
      <c r="J135" s="167" t="str">
        <f t="shared" si="16"/>
        <v/>
      </c>
      <c r="K135" s="167" t="str">
        <f t="shared" si="17"/>
        <v/>
      </c>
      <c r="L135" s="20"/>
      <c r="M135" s="168"/>
      <c r="N135" s="135" t="str">
        <f>IF(ISERROR(VLOOKUP(D135,マスタ!$H:$I,2,FALSE)),"",VLOOKUP(D135,マスタ!$H:$I,2,FALSE))</f>
        <v/>
      </c>
      <c r="O135" s="136" t="e">
        <f t="shared" si="18"/>
        <v>#VALUE!</v>
      </c>
      <c r="P135" s="135" t="e">
        <f t="shared" si="19"/>
        <v>#VALUE!</v>
      </c>
    </row>
    <row r="136" spans="1:16" ht="20.25" customHeight="1" x14ac:dyDescent="0.4">
      <c r="A136" s="24"/>
      <c r="B136" s="166" t="str">
        <f>IF(ISERROR(VLOOKUP(C136,マスタ!$D:$E,2,FALSE)),"",VLOOKUP(C136,マスタ!$D:$E,2,FALSE))</f>
        <v/>
      </c>
      <c r="C136" s="25"/>
      <c r="D136" s="12"/>
      <c r="E136" s="31"/>
      <c r="F136" s="32"/>
      <c r="G136" s="32"/>
      <c r="H136" s="13"/>
      <c r="I136" s="14"/>
      <c r="J136" s="167" t="str">
        <f t="shared" si="16"/>
        <v/>
      </c>
      <c r="K136" s="167" t="str">
        <f t="shared" si="17"/>
        <v/>
      </c>
      <c r="L136" s="20"/>
      <c r="M136" s="168"/>
      <c r="N136" s="135" t="str">
        <f>IF(ISERROR(VLOOKUP(D136,マスタ!$H:$I,2,FALSE)),"",VLOOKUP(D136,マスタ!$H:$I,2,FALSE))</f>
        <v/>
      </c>
      <c r="O136" s="136" t="e">
        <f t="shared" si="18"/>
        <v>#VALUE!</v>
      </c>
      <c r="P136" s="135" t="e">
        <f t="shared" si="19"/>
        <v>#VALUE!</v>
      </c>
    </row>
    <row r="137" spans="1:16" ht="20.25" customHeight="1" x14ac:dyDescent="0.4">
      <c r="A137" s="24"/>
      <c r="B137" s="166" t="str">
        <f>IF(ISERROR(VLOOKUP(C137,マスタ!$D:$E,2,FALSE)),"",VLOOKUP(C137,マスタ!$D:$E,2,FALSE))</f>
        <v/>
      </c>
      <c r="C137" s="25"/>
      <c r="D137" s="12"/>
      <c r="E137" s="31"/>
      <c r="F137" s="32"/>
      <c r="G137" s="32"/>
      <c r="H137" s="13"/>
      <c r="I137" s="14"/>
      <c r="J137" s="167" t="str">
        <f t="shared" si="16"/>
        <v/>
      </c>
      <c r="K137" s="167" t="str">
        <f t="shared" si="17"/>
        <v/>
      </c>
      <c r="L137" s="20"/>
      <c r="M137" s="168"/>
      <c r="N137" s="135" t="str">
        <f>IF(ISERROR(VLOOKUP(D137,マスタ!$H:$I,2,FALSE)),"",VLOOKUP(D137,マスタ!$H:$I,2,FALSE))</f>
        <v/>
      </c>
      <c r="O137" s="136" t="e">
        <f t="shared" si="18"/>
        <v>#VALUE!</v>
      </c>
      <c r="P137" s="135" t="e">
        <f t="shared" si="19"/>
        <v>#VALUE!</v>
      </c>
    </row>
    <row r="138" spans="1:16" ht="20.25" customHeight="1" x14ac:dyDescent="0.4">
      <c r="A138" s="24"/>
      <c r="B138" s="166" t="str">
        <f>IF(ISERROR(VLOOKUP(C138,マスタ!$D:$E,2,FALSE)),"",VLOOKUP(C138,マスタ!$D:$E,2,FALSE))</f>
        <v/>
      </c>
      <c r="C138" s="25"/>
      <c r="D138" s="12"/>
      <c r="E138" s="31"/>
      <c r="F138" s="32"/>
      <c r="G138" s="32"/>
      <c r="H138" s="13"/>
      <c r="I138" s="14"/>
      <c r="J138" s="167" t="str">
        <f t="shared" si="16"/>
        <v/>
      </c>
      <c r="K138" s="167" t="str">
        <f t="shared" si="17"/>
        <v/>
      </c>
      <c r="L138" s="20"/>
      <c r="M138" s="168"/>
      <c r="N138" s="135" t="str">
        <f>IF(ISERROR(VLOOKUP(D138,マスタ!$H:$I,2,FALSE)),"",VLOOKUP(D138,マスタ!$H:$I,2,FALSE))</f>
        <v/>
      </c>
      <c r="O138" s="136" t="e">
        <f t="shared" si="18"/>
        <v>#VALUE!</v>
      </c>
      <c r="P138" s="135" t="e">
        <f t="shared" si="19"/>
        <v>#VALUE!</v>
      </c>
    </row>
    <row r="139" spans="1:16" ht="20.25" customHeight="1" x14ac:dyDescent="0.4">
      <c r="A139" s="24"/>
      <c r="B139" s="166" t="str">
        <f>IF(ISERROR(VLOOKUP(C139,マスタ!$D:$E,2,FALSE)),"",VLOOKUP(C139,マスタ!$D:$E,2,FALSE))</f>
        <v/>
      </c>
      <c r="C139" s="25"/>
      <c r="D139" s="12"/>
      <c r="E139" s="31"/>
      <c r="F139" s="32"/>
      <c r="G139" s="32"/>
      <c r="H139" s="13"/>
      <c r="I139" s="14"/>
      <c r="J139" s="167" t="str">
        <f t="shared" si="16"/>
        <v/>
      </c>
      <c r="K139" s="167" t="str">
        <f t="shared" si="17"/>
        <v/>
      </c>
      <c r="L139" s="20"/>
      <c r="M139" s="168"/>
      <c r="N139" s="135" t="str">
        <f>IF(ISERROR(VLOOKUP(D139,マスタ!$H:$I,2,FALSE)),"",VLOOKUP(D139,マスタ!$H:$I,2,FALSE))</f>
        <v/>
      </c>
      <c r="O139" s="136" t="e">
        <f t="shared" si="18"/>
        <v>#VALUE!</v>
      </c>
      <c r="P139" s="135" t="e">
        <f t="shared" si="19"/>
        <v>#VALUE!</v>
      </c>
    </row>
    <row r="140" spans="1:16" ht="20.25" customHeight="1" x14ac:dyDescent="0.4">
      <c r="A140" s="24"/>
      <c r="B140" s="166" t="str">
        <f>IF(ISERROR(VLOOKUP(C140,マスタ!$D:$E,2,FALSE)),"",VLOOKUP(C140,マスタ!$D:$E,2,FALSE))</f>
        <v/>
      </c>
      <c r="C140" s="25"/>
      <c r="D140" s="12"/>
      <c r="E140" s="31"/>
      <c r="F140" s="32"/>
      <c r="G140" s="32"/>
      <c r="H140" s="13"/>
      <c r="I140" s="14"/>
      <c r="J140" s="167" t="str">
        <f t="shared" si="16"/>
        <v/>
      </c>
      <c r="K140" s="167" t="str">
        <f t="shared" si="17"/>
        <v/>
      </c>
      <c r="L140" s="20"/>
      <c r="M140" s="168"/>
      <c r="N140" s="135" t="str">
        <f>IF(ISERROR(VLOOKUP(D140,マスタ!$H:$I,2,FALSE)),"",VLOOKUP(D140,マスタ!$H:$I,2,FALSE))</f>
        <v/>
      </c>
      <c r="O140" s="136" t="e">
        <f t="shared" si="18"/>
        <v>#VALUE!</v>
      </c>
      <c r="P140" s="135" t="e">
        <f t="shared" si="19"/>
        <v>#VALUE!</v>
      </c>
    </row>
    <row r="141" spans="1:16" ht="20.25" customHeight="1" x14ac:dyDescent="0.4">
      <c r="A141" s="24"/>
      <c r="B141" s="166" t="str">
        <f>IF(ISERROR(VLOOKUP(C141,マスタ!$D:$E,2,FALSE)),"",VLOOKUP(C141,マスタ!$D:$E,2,FALSE))</f>
        <v/>
      </c>
      <c r="C141" s="25"/>
      <c r="D141" s="12"/>
      <c r="E141" s="31"/>
      <c r="F141" s="32"/>
      <c r="G141" s="32"/>
      <c r="H141" s="13"/>
      <c r="I141" s="14"/>
      <c r="J141" s="167" t="str">
        <f t="shared" si="16"/>
        <v/>
      </c>
      <c r="K141" s="167" t="str">
        <f t="shared" si="17"/>
        <v/>
      </c>
      <c r="L141" s="20"/>
      <c r="M141" s="168"/>
      <c r="N141" s="135" t="str">
        <f>IF(ISERROR(VLOOKUP(D141,マスタ!$H:$I,2,FALSE)),"",VLOOKUP(D141,マスタ!$H:$I,2,FALSE))</f>
        <v/>
      </c>
      <c r="O141" s="136" t="e">
        <f t="shared" si="18"/>
        <v>#VALUE!</v>
      </c>
      <c r="P141" s="135" t="e">
        <f t="shared" si="19"/>
        <v>#VALUE!</v>
      </c>
    </row>
    <row r="142" spans="1:16" ht="20.25" customHeight="1" x14ac:dyDescent="0.4">
      <c r="A142" s="24"/>
      <c r="B142" s="166" t="str">
        <f>IF(ISERROR(VLOOKUP(C142,マスタ!$D:$E,2,FALSE)),"",VLOOKUP(C142,マスタ!$D:$E,2,FALSE))</f>
        <v/>
      </c>
      <c r="C142" s="25"/>
      <c r="D142" s="12"/>
      <c r="E142" s="31"/>
      <c r="F142" s="32"/>
      <c r="G142" s="32"/>
      <c r="H142" s="13"/>
      <c r="I142" s="14"/>
      <c r="J142" s="167" t="str">
        <f t="shared" si="16"/>
        <v/>
      </c>
      <c r="K142" s="167" t="str">
        <f t="shared" si="17"/>
        <v/>
      </c>
      <c r="L142" s="20"/>
      <c r="M142" s="168"/>
      <c r="N142" s="135" t="str">
        <f>IF(ISERROR(VLOOKUP(D142,マスタ!$H:$I,2,FALSE)),"",VLOOKUP(D142,マスタ!$H:$I,2,FALSE))</f>
        <v/>
      </c>
      <c r="O142" s="136" t="e">
        <f t="shared" si="18"/>
        <v>#VALUE!</v>
      </c>
      <c r="P142" s="135" t="e">
        <f t="shared" si="19"/>
        <v>#VALUE!</v>
      </c>
    </row>
    <row r="143" spans="1:16" ht="20.25" customHeight="1" x14ac:dyDescent="0.4">
      <c r="A143" s="24"/>
      <c r="B143" s="166" t="str">
        <f>IF(ISERROR(VLOOKUP(C143,マスタ!$D:$E,2,FALSE)),"",VLOOKUP(C143,マスタ!$D:$E,2,FALSE))</f>
        <v/>
      </c>
      <c r="C143" s="25"/>
      <c r="D143" s="12"/>
      <c r="E143" s="31"/>
      <c r="F143" s="32"/>
      <c r="G143" s="32"/>
      <c r="H143" s="13"/>
      <c r="I143" s="14"/>
      <c r="J143" s="167" t="str">
        <f t="shared" si="16"/>
        <v/>
      </c>
      <c r="K143" s="167" t="str">
        <f t="shared" si="17"/>
        <v/>
      </c>
      <c r="L143" s="20"/>
      <c r="M143" s="168"/>
      <c r="N143" s="135" t="str">
        <f>IF(ISERROR(VLOOKUP(D143,マスタ!$H:$I,2,FALSE)),"",VLOOKUP(D143,マスタ!$H:$I,2,FALSE))</f>
        <v/>
      </c>
      <c r="O143" s="136" t="e">
        <f t="shared" si="18"/>
        <v>#VALUE!</v>
      </c>
      <c r="P143" s="135" t="e">
        <f t="shared" si="19"/>
        <v>#VALUE!</v>
      </c>
    </row>
    <row r="144" spans="1:16" ht="20.25" customHeight="1" x14ac:dyDescent="0.4">
      <c r="A144" s="24"/>
      <c r="B144" s="166" t="str">
        <f>IF(ISERROR(VLOOKUP(C144,マスタ!$D:$E,2,FALSE)),"",VLOOKUP(C144,マスタ!$D:$E,2,FALSE))</f>
        <v/>
      </c>
      <c r="C144" s="25"/>
      <c r="D144" s="12"/>
      <c r="E144" s="31"/>
      <c r="F144" s="32"/>
      <c r="G144" s="32"/>
      <c r="H144" s="13"/>
      <c r="I144" s="14"/>
      <c r="J144" s="167" t="str">
        <f t="shared" si="16"/>
        <v/>
      </c>
      <c r="K144" s="167" t="str">
        <f t="shared" si="17"/>
        <v/>
      </c>
      <c r="L144" s="20"/>
      <c r="M144" s="168"/>
      <c r="N144" s="135" t="str">
        <f>IF(ISERROR(VLOOKUP(D144,マスタ!$H:$I,2,FALSE)),"",VLOOKUP(D144,マスタ!$H:$I,2,FALSE))</f>
        <v/>
      </c>
      <c r="O144" s="136" t="e">
        <f t="shared" si="18"/>
        <v>#VALUE!</v>
      </c>
      <c r="P144" s="135" t="e">
        <f t="shared" si="19"/>
        <v>#VALUE!</v>
      </c>
    </row>
    <row r="145" spans="1:16" ht="20.25" customHeight="1" x14ac:dyDescent="0.4">
      <c r="A145" s="24"/>
      <c r="B145" s="166" t="str">
        <f>IF(ISERROR(VLOOKUP(C145,マスタ!$D:$E,2,FALSE)),"",VLOOKUP(C145,マスタ!$D:$E,2,FALSE))</f>
        <v/>
      </c>
      <c r="C145" s="25"/>
      <c r="D145" s="12"/>
      <c r="E145" s="31"/>
      <c r="F145" s="32"/>
      <c r="G145" s="32"/>
      <c r="H145" s="13"/>
      <c r="I145" s="14"/>
      <c r="J145" s="167" t="str">
        <f t="shared" si="16"/>
        <v/>
      </c>
      <c r="K145" s="167" t="str">
        <f t="shared" si="17"/>
        <v/>
      </c>
      <c r="L145" s="20"/>
      <c r="M145" s="168"/>
      <c r="N145" s="135" t="str">
        <f>IF(ISERROR(VLOOKUP(D145,マスタ!$H:$I,2,FALSE)),"",VLOOKUP(D145,マスタ!$H:$I,2,FALSE))</f>
        <v/>
      </c>
      <c r="O145" s="136" t="e">
        <f t="shared" si="18"/>
        <v>#VALUE!</v>
      </c>
      <c r="P145" s="135" t="e">
        <f t="shared" si="19"/>
        <v>#VALUE!</v>
      </c>
    </row>
    <row r="146" spans="1:16" ht="20.25" customHeight="1" x14ac:dyDescent="0.4">
      <c r="A146" s="24"/>
      <c r="B146" s="166" t="str">
        <f>IF(ISERROR(VLOOKUP(C146,マスタ!$D:$E,2,FALSE)),"",VLOOKUP(C146,マスタ!$D:$E,2,FALSE))</f>
        <v/>
      </c>
      <c r="C146" s="25"/>
      <c r="D146" s="12"/>
      <c r="E146" s="31"/>
      <c r="F146" s="32"/>
      <c r="G146" s="32"/>
      <c r="H146" s="13"/>
      <c r="I146" s="14"/>
      <c r="J146" s="167" t="str">
        <f t="shared" si="16"/>
        <v/>
      </c>
      <c r="K146" s="167" t="str">
        <f t="shared" si="17"/>
        <v/>
      </c>
      <c r="L146" s="20"/>
      <c r="M146" s="168"/>
      <c r="N146" s="135" t="str">
        <f>IF(ISERROR(VLOOKUP(D146,マスタ!$H:$I,2,FALSE)),"",VLOOKUP(D146,マスタ!$H:$I,2,FALSE))</f>
        <v/>
      </c>
      <c r="O146" s="136" t="e">
        <f t="shared" si="18"/>
        <v>#VALUE!</v>
      </c>
      <c r="P146" s="135" t="e">
        <f t="shared" si="19"/>
        <v>#VALUE!</v>
      </c>
    </row>
    <row r="147" spans="1:16" ht="20.25" customHeight="1" x14ac:dyDescent="0.4">
      <c r="A147" s="24"/>
      <c r="B147" s="166" t="str">
        <f>IF(ISERROR(VLOOKUP(C147,マスタ!$D:$E,2,FALSE)),"",VLOOKUP(C147,マスタ!$D:$E,2,FALSE))</f>
        <v/>
      </c>
      <c r="C147" s="25"/>
      <c r="D147" s="12"/>
      <c r="E147" s="31"/>
      <c r="F147" s="32"/>
      <c r="G147" s="32"/>
      <c r="H147" s="13"/>
      <c r="I147" s="14"/>
      <c r="J147" s="167" t="str">
        <f t="shared" si="16"/>
        <v/>
      </c>
      <c r="K147" s="167" t="str">
        <f t="shared" si="17"/>
        <v/>
      </c>
      <c r="L147" s="20"/>
      <c r="M147" s="168"/>
      <c r="N147" s="135" t="str">
        <f>IF(ISERROR(VLOOKUP(D147,マスタ!$H:$I,2,FALSE)),"",VLOOKUP(D147,マスタ!$H:$I,2,FALSE))</f>
        <v/>
      </c>
      <c r="O147" s="136" t="e">
        <f t="shared" si="18"/>
        <v>#VALUE!</v>
      </c>
      <c r="P147" s="135" t="e">
        <f t="shared" si="19"/>
        <v>#VALUE!</v>
      </c>
    </row>
    <row r="148" spans="1:16" ht="20.25" customHeight="1" x14ac:dyDescent="0.4">
      <c r="A148" s="24"/>
      <c r="B148" s="166" t="str">
        <f>IF(ISERROR(VLOOKUP(C148,マスタ!$D:$E,2,FALSE)),"",VLOOKUP(C148,マスタ!$D:$E,2,FALSE))</f>
        <v/>
      </c>
      <c r="C148" s="25"/>
      <c r="D148" s="12"/>
      <c r="E148" s="31"/>
      <c r="F148" s="32"/>
      <c r="G148" s="32"/>
      <c r="H148" s="13"/>
      <c r="I148" s="14"/>
      <c r="J148" s="167" t="str">
        <f t="shared" si="16"/>
        <v/>
      </c>
      <c r="K148" s="167" t="str">
        <f t="shared" si="17"/>
        <v/>
      </c>
      <c r="L148" s="20"/>
      <c r="M148" s="168"/>
      <c r="N148" s="135" t="str">
        <f>IF(ISERROR(VLOOKUP(D148,マスタ!$H:$I,2,FALSE)),"",VLOOKUP(D148,マスタ!$H:$I,2,FALSE))</f>
        <v/>
      </c>
      <c r="O148" s="136" t="e">
        <f t="shared" si="18"/>
        <v>#VALUE!</v>
      </c>
      <c r="P148" s="135" t="e">
        <f t="shared" si="19"/>
        <v>#VALUE!</v>
      </c>
    </row>
    <row r="149" spans="1:16" ht="20.25" customHeight="1" thickBot="1" x14ac:dyDescent="0.45">
      <c r="A149" s="26"/>
      <c r="B149" s="169" t="str">
        <f>IF(ISERROR(VLOOKUP(C149,マスタ!$D:$E,2,FALSE)),"",VLOOKUP(C149,マスタ!$D:$E,2,FALSE))</f>
        <v/>
      </c>
      <c r="C149" s="27"/>
      <c r="D149" s="15"/>
      <c r="E149" s="33"/>
      <c r="F149" s="34"/>
      <c r="G149" s="35"/>
      <c r="H149" s="16"/>
      <c r="I149" s="17"/>
      <c r="J149" s="170" t="str">
        <f t="shared" si="16"/>
        <v/>
      </c>
      <c r="K149" s="171" t="str">
        <f t="shared" si="17"/>
        <v/>
      </c>
      <c r="L149" s="21"/>
      <c r="M149" s="172"/>
      <c r="N149" s="135" t="str">
        <f>IF(ISERROR(VLOOKUP(D149,マスタ!$H:$I,2,FALSE)),"",VLOOKUP(D149,マスタ!$H:$I,2,FALSE))</f>
        <v/>
      </c>
      <c r="O149" s="136" t="e">
        <f t="shared" si="18"/>
        <v>#VALUE!</v>
      </c>
      <c r="P149" s="135" t="e">
        <f t="shared" si="19"/>
        <v>#VALUE!</v>
      </c>
    </row>
    <row r="150" spans="1:16" ht="20.25" thickTop="1" thickBot="1" x14ac:dyDescent="0.45">
      <c r="A150" s="173" t="s">
        <v>37</v>
      </c>
      <c r="B150" s="274"/>
      <c r="C150" s="274"/>
      <c r="D150" s="274"/>
      <c r="E150" s="274"/>
      <c r="F150" s="274"/>
      <c r="G150" s="274"/>
      <c r="H150" s="275"/>
      <c r="I150" s="174" t="s">
        <v>38</v>
      </c>
      <c r="J150" s="175">
        <f>SUM(J124:J149)</f>
        <v>0</v>
      </c>
      <c r="K150" s="175">
        <f>SUM(K124:K149)</f>
        <v>0</v>
      </c>
      <c r="L150" s="176"/>
      <c r="M150" s="72"/>
    </row>
    <row r="151" spans="1:16" ht="19.5" thickTop="1" x14ac:dyDescent="0.15">
      <c r="A151" s="177"/>
      <c r="B151" s="276"/>
      <c r="C151" s="276"/>
      <c r="D151" s="276"/>
      <c r="E151" s="276"/>
      <c r="F151" s="276"/>
      <c r="G151" s="276"/>
      <c r="H151" s="277"/>
      <c r="I151" s="178" t="s">
        <v>23</v>
      </c>
      <c r="J151" s="175" t="str">
        <f>IF(AND(J179=0,J122="",J150&lt;&gt;0),SUMIF($I$8:$I150,"小計",J$8:J150),"")</f>
        <v/>
      </c>
      <c r="K151" s="175" t="str">
        <f>IF(AND(K179=0,K122="",K150&lt;&gt;0),ROUND(SUMIF($I$8:$I150,"小計",K$8:K150),0),"")</f>
        <v/>
      </c>
      <c r="L151" s="176"/>
    </row>
    <row r="152" spans="1:16" ht="19.5" thickBot="1" x14ac:dyDescent="0.45">
      <c r="A152" s="154" t="s">
        <v>11</v>
      </c>
      <c r="B152" s="105" t="s">
        <v>12</v>
      </c>
      <c r="C152" s="102" t="s">
        <v>13</v>
      </c>
      <c r="D152" s="104" t="s">
        <v>303</v>
      </c>
      <c r="E152" s="103" t="s">
        <v>39</v>
      </c>
      <c r="F152" s="155" t="s">
        <v>36</v>
      </c>
      <c r="G152" s="103" t="s">
        <v>15</v>
      </c>
      <c r="H152" s="156" t="s">
        <v>16</v>
      </c>
      <c r="I152" s="157" t="s">
        <v>17</v>
      </c>
      <c r="J152" s="158" t="s">
        <v>18</v>
      </c>
      <c r="K152" s="159" t="s">
        <v>19</v>
      </c>
      <c r="L152" s="104" t="s">
        <v>20</v>
      </c>
      <c r="M152" s="104" t="s">
        <v>21</v>
      </c>
      <c r="N152" s="160" t="s">
        <v>297</v>
      </c>
      <c r="O152" s="160" t="s">
        <v>298</v>
      </c>
      <c r="P152" s="160" t="s">
        <v>299</v>
      </c>
    </row>
    <row r="153" spans="1:16" ht="20.25" customHeight="1" thickTop="1" x14ac:dyDescent="0.4">
      <c r="A153" s="22"/>
      <c r="B153" s="161" t="str">
        <f>IF(ISERROR(VLOOKUP(C153,マスタ!$D:$E,2,FALSE)),"",VLOOKUP(C153,マスタ!$D:$E,2,FALSE))</f>
        <v/>
      </c>
      <c r="C153" s="23"/>
      <c r="D153" s="9"/>
      <c r="E153" s="28"/>
      <c r="F153" s="29"/>
      <c r="G153" s="30"/>
      <c r="H153" s="10"/>
      <c r="I153" s="11"/>
      <c r="J153" s="162" t="str">
        <f t="shared" ref="J153:J178" si="20">IF(OR(H153="",I153=""),"",ROUND(H153*I153,0))</f>
        <v/>
      </c>
      <c r="K153" s="163" t="str">
        <f t="shared" ref="K153:K178" si="21">IF(J153="","",IF(L153="",ROUND(H153*I153*$O$3,0),J153))</f>
        <v/>
      </c>
      <c r="L153" s="19"/>
      <c r="M153" s="164"/>
      <c r="N153" s="165" t="str">
        <f>IF(ISERROR(VLOOKUP(D153,マスタ!$H:$I,2,FALSE)),"",VLOOKUP(D153,マスタ!$H:$I,2,FALSE))</f>
        <v/>
      </c>
      <c r="O153" s="165" t="e">
        <f>ROUNDDOWN($F$3/10^5,0)</f>
        <v>#VALUE!</v>
      </c>
      <c r="P153" s="165" t="e">
        <f>IF($F$3=61008000,51000,IF($F$3=62008100,52000,IF(AND(O153&gt;=1,O153&lt;=199),51100,IF(AND(O153&gt;=200,O153&lt;=299),52100,IF(O153=550,51220,IF(O153=610,51100,IF(O153=620,52100,"部門コード無し")))))))</f>
        <v>#VALUE!</v>
      </c>
    </row>
    <row r="154" spans="1:16" ht="20.25" customHeight="1" x14ac:dyDescent="0.4">
      <c r="A154" s="24"/>
      <c r="B154" s="166" t="str">
        <f>IF(ISERROR(VLOOKUP(C154,マスタ!$D:$E,2,FALSE)),"",VLOOKUP(C154,マスタ!$D:$E,2,FALSE))</f>
        <v/>
      </c>
      <c r="C154" s="25"/>
      <c r="D154" s="12"/>
      <c r="E154" s="31"/>
      <c r="F154" s="32"/>
      <c r="G154" s="32"/>
      <c r="H154" s="13"/>
      <c r="I154" s="14"/>
      <c r="J154" s="167" t="str">
        <f t="shared" si="20"/>
        <v/>
      </c>
      <c r="K154" s="167" t="str">
        <f t="shared" si="21"/>
        <v/>
      </c>
      <c r="L154" s="20"/>
      <c r="M154" s="168"/>
      <c r="N154" s="135" t="str">
        <f>IF(ISERROR(VLOOKUP(D154,マスタ!$H:$I,2,FALSE)),"",VLOOKUP(D154,マスタ!$H:$I,2,FALSE))</f>
        <v/>
      </c>
      <c r="O154" s="136" t="e">
        <f t="shared" ref="O154:O178" si="22">ROUNDDOWN($F$3/10^5,0)</f>
        <v>#VALUE!</v>
      </c>
      <c r="P154" s="135" t="e">
        <f t="shared" ref="P154:P178" si="23">IF($F$3=61008000,51000,IF($F$3=62008100,52000,IF(AND(O154&gt;=1,O154&lt;=199),51100,IF(AND(O154&gt;=200,O154&lt;=299),52100,IF(O154=550,51220,IF(O154=610,51100,IF(O154=620,52100,"部門コード無し")))))))</f>
        <v>#VALUE!</v>
      </c>
    </row>
    <row r="155" spans="1:16" ht="20.25" customHeight="1" x14ac:dyDescent="0.4">
      <c r="A155" s="24"/>
      <c r="B155" s="166" t="str">
        <f>IF(ISERROR(VLOOKUP(C155,マスタ!$D:$E,2,FALSE)),"",VLOOKUP(C155,マスタ!$D:$E,2,FALSE))</f>
        <v/>
      </c>
      <c r="C155" s="25"/>
      <c r="D155" s="12"/>
      <c r="E155" s="31"/>
      <c r="F155" s="32"/>
      <c r="G155" s="32"/>
      <c r="H155" s="13"/>
      <c r="I155" s="14"/>
      <c r="J155" s="167" t="str">
        <f t="shared" si="20"/>
        <v/>
      </c>
      <c r="K155" s="167" t="str">
        <f t="shared" si="21"/>
        <v/>
      </c>
      <c r="L155" s="20"/>
      <c r="M155" s="168"/>
      <c r="N155" s="135" t="str">
        <f>IF(ISERROR(VLOOKUP(D155,マスタ!$H:$I,2,FALSE)),"",VLOOKUP(D155,マスタ!$H:$I,2,FALSE))</f>
        <v/>
      </c>
      <c r="O155" s="136" t="e">
        <f t="shared" si="22"/>
        <v>#VALUE!</v>
      </c>
      <c r="P155" s="135" t="e">
        <f t="shared" si="23"/>
        <v>#VALUE!</v>
      </c>
    </row>
    <row r="156" spans="1:16" ht="20.25" customHeight="1" x14ac:dyDescent="0.4">
      <c r="A156" s="24"/>
      <c r="B156" s="166" t="str">
        <f>IF(ISERROR(VLOOKUP(C156,マスタ!$D:$E,2,FALSE)),"",VLOOKUP(C156,マスタ!$D:$E,2,FALSE))</f>
        <v/>
      </c>
      <c r="C156" s="25"/>
      <c r="D156" s="12"/>
      <c r="E156" s="31"/>
      <c r="F156" s="32"/>
      <c r="G156" s="32"/>
      <c r="H156" s="13"/>
      <c r="I156" s="14"/>
      <c r="J156" s="167" t="str">
        <f t="shared" si="20"/>
        <v/>
      </c>
      <c r="K156" s="167" t="str">
        <f t="shared" si="21"/>
        <v/>
      </c>
      <c r="L156" s="20"/>
      <c r="M156" s="168"/>
      <c r="N156" s="135" t="str">
        <f>IF(ISERROR(VLOOKUP(D156,マスタ!$H:$I,2,FALSE)),"",VLOOKUP(D156,マスタ!$H:$I,2,FALSE))</f>
        <v/>
      </c>
      <c r="O156" s="136" t="e">
        <f t="shared" si="22"/>
        <v>#VALUE!</v>
      </c>
      <c r="P156" s="135" t="e">
        <f t="shared" si="23"/>
        <v>#VALUE!</v>
      </c>
    </row>
    <row r="157" spans="1:16" ht="20.25" customHeight="1" x14ac:dyDescent="0.4">
      <c r="A157" s="24"/>
      <c r="B157" s="166" t="str">
        <f>IF(ISERROR(VLOOKUP(C157,マスタ!$D:$E,2,FALSE)),"",VLOOKUP(C157,マスタ!$D:$E,2,FALSE))</f>
        <v/>
      </c>
      <c r="C157" s="25"/>
      <c r="D157" s="12"/>
      <c r="E157" s="31"/>
      <c r="F157" s="32"/>
      <c r="G157" s="32"/>
      <c r="H157" s="13"/>
      <c r="I157" s="14"/>
      <c r="J157" s="167" t="str">
        <f t="shared" si="20"/>
        <v/>
      </c>
      <c r="K157" s="167" t="str">
        <f t="shared" si="21"/>
        <v/>
      </c>
      <c r="L157" s="20"/>
      <c r="M157" s="168"/>
      <c r="N157" s="135" t="str">
        <f>IF(ISERROR(VLOOKUP(D157,マスタ!$H:$I,2,FALSE)),"",VLOOKUP(D157,マスタ!$H:$I,2,FALSE))</f>
        <v/>
      </c>
      <c r="O157" s="136" t="e">
        <f t="shared" si="22"/>
        <v>#VALUE!</v>
      </c>
      <c r="P157" s="135" t="e">
        <f t="shared" si="23"/>
        <v>#VALUE!</v>
      </c>
    </row>
    <row r="158" spans="1:16" ht="20.25" customHeight="1" x14ac:dyDescent="0.4">
      <c r="A158" s="24"/>
      <c r="B158" s="166" t="str">
        <f>IF(ISERROR(VLOOKUP(C158,マスタ!$D:$E,2,FALSE)),"",VLOOKUP(C158,マスタ!$D:$E,2,FALSE))</f>
        <v/>
      </c>
      <c r="C158" s="25"/>
      <c r="D158" s="12"/>
      <c r="E158" s="31"/>
      <c r="F158" s="32"/>
      <c r="G158" s="32"/>
      <c r="H158" s="13"/>
      <c r="I158" s="14"/>
      <c r="J158" s="167" t="str">
        <f t="shared" si="20"/>
        <v/>
      </c>
      <c r="K158" s="167" t="str">
        <f t="shared" si="21"/>
        <v/>
      </c>
      <c r="L158" s="20"/>
      <c r="M158" s="168"/>
      <c r="N158" s="135" t="str">
        <f>IF(ISERROR(VLOOKUP(D158,マスタ!$H:$I,2,FALSE)),"",VLOOKUP(D158,マスタ!$H:$I,2,FALSE))</f>
        <v/>
      </c>
      <c r="O158" s="136" t="e">
        <f t="shared" si="22"/>
        <v>#VALUE!</v>
      </c>
      <c r="P158" s="135" t="e">
        <f t="shared" si="23"/>
        <v>#VALUE!</v>
      </c>
    </row>
    <row r="159" spans="1:16" ht="20.25" customHeight="1" x14ac:dyDescent="0.4">
      <c r="A159" s="24"/>
      <c r="B159" s="166" t="str">
        <f>IF(ISERROR(VLOOKUP(C159,マスタ!$D:$E,2,FALSE)),"",VLOOKUP(C159,マスタ!$D:$E,2,FALSE))</f>
        <v/>
      </c>
      <c r="C159" s="25"/>
      <c r="D159" s="12"/>
      <c r="E159" s="31"/>
      <c r="F159" s="32"/>
      <c r="G159" s="32"/>
      <c r="H159" s="13"/>
      <c r="I159" s="14"/>
      <c r="J159" s="167" t="str">
        <f t="shared" si="20"/>
        <v/>
      </c>
      <c r="K159" s="167" t="str">
        <f t="shared" si="21"/>
        <v/>
      </c>
      <c r="L159" s="20"/>
      <c r="M159" s="168"/>
      <c r="N159" s="135" t="str">
        <f>IF(ISERROR(VLOOKUP(D159,マスタ!$H:$I,2,FALSE)),"",VLOOKUP(D159,マスタ!$H:$I,2,FALSE))</f>
        <v/>
      </c>
      <c r="O159" s="136" t="e">
        <f t="shared" si="22"/>
        <v>#VALUE!</v>
      </c>
      <c r="P159" s="135" t="e">
        <f t="shared" si="23"/>
        <v>#VALUE!</v>
      </c>
    </row>
    <row r="160" spans="1:16" ht="20.25" customHeight="1" x14ac:dyDescent="0.4">
      <c r="A160" s="24"/>
      <c r="B160" s="166" t="str">
        <f>IF(ISERROR(VLOOKUP(C160,マスタ!$D:$E,2,FALSE)),"",VLOOKUP(C160,マスタ!$D:$E,2,FALSE))</f>
        <v/>
      </c>
      <c r="C160" s="25"/>
      <c r="D160" s="12"/>
      <c r="E160" s="31"/>
      <c r="F160" s="32"/>
      <c r="G160" s="32"/>
      <c r="H160" s="13"/>
      <c r="I160" s="14"/>
      <c r="J160" s="167" t="str">
        <f t="shared" si="20"/>
        <v/>
      </c>
      <c r="K160" s="167" t="str">
        <f t="shared" si="21"/>
        <v/>
      </c>
      <c r="L160" s="20"/>
      <c r="M160" s="168"/>
      <c r="N160" s="135" t="str">
        <f>IF(ISERROR(VLOOKUP(D160,マスタ!$H:$I,2,FALSE)),"",VLOOKUP(D160,マスタ!$H:$I,2,FALSE))</f>
        <v/>
      </c>
      <c r="O160" s="136" t="e">
        <f t="shared" si="22"/>
        <v>#VALUE!</v>
      </c>
      <c r="P160" s="135" t="e">
        <f t="shared" si="23"/>
        <v>#VALUE!</v>
      </c>
    </row>
    <row r="161" spans="1:16" ht="20.25" customHeight="1" x14ac:dyDescent="0.4">
      <c r="A161" s="24"/>
      <c r="B161" s="166" t="str">
        <f>IF(ISERROR(VLOOKUP(C161,マスタ!$D:$E,2,FALSE)),"",VLOOKUP(C161,マスタ!$D:$E,2,FALSE))</f>
        <v/>
      </c>
      <c r="C161" s="25"/>
      <c r="D161" s="12"/>
      <c r="E161" s="31"/>
      <c r="F161" s="32"/>
      <c r="G161" s="32"/>
      <c r="H161" s="13"/>
      <c r="I161" s="14"/>
      <c r="J161" s="167" t="str">
        <f t="shared" si="20"/>
        <v/>
      </c>
      <c r="K161" s="167" t="str">
        <f t="shared" si="21"/>
        <v/>
      </c>
      <c r="L161" s="20"/>
      <c r="M161" s="168"/>
      <c r="N161" s="135" t="str">
        <f>IF(ISERROR(VLOOKUP(D161,マスタ!$H:$I,2,FALSE)),"",VLOOKUP(D161,マスタ!$H:$I,2,FALSE))</f>
        <v/>
      </c>
      <c r="O161" s="136" t="e">
        <f t="shared" si="22"/>
        <v>#VALUE!</v>
      </c>
      <c r="P161" s="135" t="e">
        <f t="shared" si="23"/>
        <v>#VALUE!</v>
      </c>
    </row>
    <row r="162" spans="1:16" ht="20.25" customHeight="1" x14ac:dyDescent="0.4">
      <c r="A162" s="24"/>
      <c r="B162" s="166" t="str">
        <f>IF(ISERROR(VLOOKUP(C162,マスタ!$D:$E,2,FALSE)),"",VLOOKUP(C162,マスタ!$D:$E,2,FALSE))</f>
        <v/>
      </c>
      <c r="C162" s="25"/>
      <c r="D162" s="12"/>
      <c r="E162" s="31"/>
      <c r="F162" s="32"/>
      <c r="G162" s="32"/>
      <c r="H162" s="13"/>
      <c r="I162" s="14"/>
      <c r="J162" s="167" t="str">
        <f t="shared" si="20"/>
        <v/>
      </c>
      <c r="K162" s="167" t="str">
        <f t="shared" si="21"/>
        <v/>
      </c>
      <c r="L162" s="20"/>
      <c r="M162" s="168"/>
      <c r="N162" s="135" t="str">
        <f>IF(ISERROR(VLOOKUP(D162,マスタ!$H:$I,2,FALSE)),"",VLOOKUP(D162,マスタ!$H:$I,2,FALSE))</f>
        <v/>
      </c>
      <c r="O162" s="136" t="e">
        <f t="shared" si="22"/>
        <v>#VALUE!</v>
      </c>
      <c r="P162" s="135" t="e">
        <f t="shared" si="23"/>
        <v>#VALUE!</v>
      </c>
    </row>
    <row r="163" spans="1:16" ht="20.25" customHeight="1" x14ac:dyDescent="0.4">
      <c r="A163" s="24"/>
      <c r="B163" s="166" t="str">
        <f>IF(ISERROR(VLOOKUP(C163,マスタ!$D:$E,2,FALSE)),"",VLOOKUP(C163,マスタ!$D:$E,2,FALSE))</f>
        <v/>
      </c>
      <c r="C163" s="25"/>
      <c r="D163" s="12"/>
      <c r="E163" s="31"/>
      <c r="F163" s="32"/>
      <c r="G163" s="32"/>
      <c r="H163" s="13"/>
      <c r="I163" s="14"/>
      <c r="J163" s="167" t="str">
        <f t="shared" si="20"/>
        <v/>
      </c>
      <c r="K163" s="167" t="str">
        <f t="shared" si="21"/>
        <v/>
      </c>
      <c r="L163" s="20"/>
      <c r="M163" s="168"/>
      <c r="N163" s="135" t="str">
        <f>IF(ISERROR(VLOOKUP(D163,マスタ!$H:$I,2,FALSE)),"",VLOOKUP(D163,マスタ!$H:$I,2,FALSE))</f>
        <v/>
      </c>
      <c r="O163" s="136" t="e">
        <f t="shared" si="22"/>
        <v>#VALUE!</v>
      </c>
      <c r="P163" s="135" t="e">
        <f t="shared" si="23"/>
        <v>#VALUE!</v>
      </c>
    </row>
    <row r="164" spans="1:16" ht="20.25" customHeight="1" x14ac:dyDescent="0.4">
      <c r="A164" s="24"/>
      <c r="B164" s="166" t="str">
        <f>IF(ISERROR(VLOOKUP(C164,マスタ!$D:$E,2,FALSE)),"",VLOOKUP(C164,マスタ!$D:$E,2,FALSE))</f>
        <v/>
      </c>
      <c r="C164" s="25"/>
      <c r="D164" s="12"/>
      <c r="E164" s="31"/>
      <c r="F164" s="32"/>
      <c r="G164" s="32"/>
      <c r="H164" s="13"/>
      <c r="I164" s="14"/>
      <c r="J164" s="167" t="str">
        <f t="shared" si="20"/>
        <v/>
      </c>
      <c r="K164" s="167" t="str">
        <f t="shared" si="21"/>
        <v/>
      </c>
      <c r="L164" s="20"/>
      <c r="M164" s="168"/>
      <c r="N164" s="135" t="str">
        <f>IF(ISERROR(VLOOKUP(D164,マスタ!$H:$I,2,FALSE)),"",VLOOKUP(D164,マスタ!$H:$I,2,FALSE))</f>
        <v/>
      </c>
      <c r="O164" s="136" t="e">
        <f t="shared" si="22"/>
        <v>#VALUE!</v>
      </c>
      <c r="P164" s="135" t="e">
        <f t="shared" si="23"/>
        <v>#VALUE!</v>
      </c>
    </row>
    <row r="165" spans="1:16" ht="20.25" customHeight="1" x14ac:dyDescent="0.4">
      <c r="A165" s="24"/>
      <c r="B165" s="166" t="str">
        <f>IF(ISERROR(VLOOKUP(C165,マスタ!$D:$E,2,FALSE)),"",VLOOKUP(C165,マスタ!$D:$E,2,FALSE))</f>
        <v/>
      </c>
      <c r="C165" s="25"/>
      <c r="D165" s="12"/>
      <c r="E165" s="31"/>
      <c r="F165" s="32"/>
      <c r="G165" s="32"/>
      <c r="H165" s="13"/>
      <c r="I165" s="14"/>
      <c r="J165" s="167" t="str">
        <f t="shared" si="20"/>
        <v/>
      </c>
      <c r="K165" s="167" t="str">
        <f t="shared" si="21"/>
        <v/>
      </c>
      <c r="L165" s="20"/>
      <c r="M165" s="168"/>
      <c r="N165" s="135" t="str">
        <f>IF(ISERROR(VLOOKUP(D165,マスタ!$H:$I,2,FALSE)),"",VLOOKUP(D165,マスタ!$H:$I,2,FALSE))</f>
        <v/>
      </c>
      <c r="O165" s="136" t="e">
        <f t="shared" si="22"/>
        <v>#VALUE!</v>
      </c>
      <c r="P165" s="135" t="e">
        <f t="shared" si="23"/>
        <v>#VALUE!</v>
      </c>
    </row>
    <row r="166" spans="1:16" ht="20.25" customHeight="1" x14ac:dyDescent="0.4">
      <c r="A166" s="24"/>
      <c r="B166" s="166" t="str">
        <f>IF(ISERROR(VLOOKUP(C166,マスタ!$D:$E,2,FALSE)),"",VLOOKUP(C166,マスタ!$D:$E,2,FALSE))</f>
        <v/>
      </c>
      <c r="C166" s="25"/>
      <c r="D166" s="12"/>
      <c r="E166" s="31"/>
      <c r="F166" s="32"/>
      <c r="G166" s="32"/>
      <c r="H166" s="13"/>
      <c r="I166" s="14"/>
      <c r="J166" s="167" t="str">
        <f t="shared" si="20"/>
        <v/>
      </c>
      <c r="K166" s="167" t="str">
        <f t="shared" si="21"/>
        <v/>
      </c>
      <c r="L166" s="20"/>
      <c r="M166" s="168"/>
      <c r="N166" s="135" t="str">
        <f>IF(ISERROR(VLOOKUP(D166,マスタ!$H:$I,2,FALSE)),"",VLOOKUP(D166,マスタ!$H:$I,2,FALSE))</f>
        <v/>
      </c>
      <c r="O166" s="136" t="e">
        <f t="shared" si="22"/>
        <v>#VALUE!</v>
      </c>
      <c r="P166" s="135" t="e">
        <f t="shared" si="23"/>
        <v>#VALUE!</v>
      </c>
    </row>
    <row r="167" spans="1:16" ht="20.25" customHeight="1" x14ac:dyDescent="0.4">
      <c r="A167" s="24"/>
      <c r="B167" s="166" t="str">
        <f>IF(ISERROR(VLOOKUP(C167,マスタ!$D:$E,2,FALSE)),"",VLOOKUP(C167,マスタ!$D:$E,2,FALSE))</f>
        <v/>
      </c>
      <c r="C167" s="25"/>
      <c r="D167" s="12"/>
      <c r="E167" s="31"/>
      <c r="F167" s="32"/>
      <c r="G167" s="32"/>
      <c r="H167" s="13"/>
      <c r="I167" s="14"/>
      <c r="J167" s="167" t="str">
        <f t="shared" si="20"/>
        <v/>
      </c>
      <c r="K167" s="167" t="str">
        <f t="shared" si="21"/>
        <v/>
      </c>
      <c r="L167" s="20"/>
      <c r="M167" s="168"/>
      <c r="N167" s="135" t="str">
        <f>IF(ISERROR(VLOOKUP(D167,マスタ!$H:$I,2,FALSE)),"",VLOOKUP(D167,マスタ!$H:$I,2,FALSE))</f>
        <v/>
      </c>
      <c r="O167" s="136" t="e">
        <f t="shared" si="22"/>
        <v>#VALUE!</v>
      </c>
      <c r="P167" s="135" t="e">
        <f t="shared" si="23"/>
        <v>#VALUE!</v>
      </c>
    </row>
    <row r="168" spans="1:16" ht="20.25" customHeight="1" x14ac:dyDescent="0.4">
      <c r="A168" s="24"/>
      <c r="B168" s="166" t="str">
        <f>IF(ISERROR(VLOOKUP(C168,マスタ!$D:$E,2,FALSE)),"",VLOOKUP(C168,マスタ!$D:$E,2,FALSE))</f>
        <v/>
      </c>
      <c r="C168" s="25"/>
      <c r="D168" s="12"/>
      <c r="E168" s="31"/>
      <c r="F168" s="32"/>
      <c r="G168" s="32"/>
      <c r="H168" s="13"/>
      <c r="I168" s="14"/>
      <c r="J168" s="167" t="str">
        <f t="shared" si="20"/>
        <v/>
      </c>
      <c r="K168" s="167" t="str">
        <f t="shared" si="21"/>
        <v/>
      </c>
      <c r="L168" s="20"/>
      <c r="M168" s="168"/>
      <c r="N168" s="135" t="str">
        <f>IF(ISERROR(VLOOKUP(D168,マスタ!$H:$I,2,FALSE)),"",VLOOKUP(D168,マスタ!$H:$I,2,FALSE))</f>
        <v/>
      </c>
      <c r="O168" s="136" t="e">
        <f t="shared" si="22"/>
        <v>#VALUE!</v>
      </c>
      <c r="P168" s="135" t="e">
        <f t="shared" si="23"/>
        <v>#VALUE!</v>
      </c>
    </row>
    <row r="169" spans="1:16" ht="20.25" customHeight="1" x14ac:dyDescent="0.4">
      <c r="A169" s="24"/>
      <c r="B169" s="166" t="str">
        <f>IF(ISERROR(VLOOKUP(C169,マスタ!$D:$E,2,FALSE)),"",VLOOKUP(C169,マスタ!$D:$E,2,FALSE))</f>
        <v/>
      </c>
      <c r="C169" s="25"/>
      <c r="D169" s="12"/>
      <c r="E169" s="31"/>
      <c r="F169" s="32"/>
      <c r="G169" s="32"/>
      <c r="H169" s="13"/>
      <c r="I169" s="14"/>
      <c r="J169" s="167" t="str">
        <f t="shared" si="20"/>
        <v/>
      </c>
      <c r="K169" s="167" t="str">
        <f t="shared" si="21"/>
        <v/>
      </c>
      <c r="L169" s="20"/>
      <c r="M169" s="168"/>
      <c r="N169" s="135" t="str">
        <f>IF(ISERROR(VLOOKUP(D169,マスタ!$H:$I,2,FALSE)),"",VLOOKUP(D169,マスタ!$H:$I,2,FALSE))</f>
        <v/>
      </c>
      <c r="O169" s="136" t="e">
        <f t="shared" si="22"/>
        <v>#VALUE!</v>
      </c>
      <c r="P169" s="135" t="e">
        <f t="shared" si="23"/>
        <v>#VALUE!</v>
      </c>
    </row>
    <row r="170" spans="1:16" ht="20.25" customHeight="1" x14ac:dyDescent="0.4">
      <c r="A170" s="24"/>
      <c r="B170" s="166" t="str">
        <f>IF(ISERROR(VLOOKUP(C170,マスタ!$D:$E,2,FALSE)),"",VLOOKUP(C170,マスタ!$D:$E,2,FALSE))</f>
        <v/>
      </c>
      <c r="C170" s="25"/>
      <c r="D170" s="12"/>
      <c r="E170" s="31"/>
      <c r="F170" s="32"/>
      <c r="G170" s="32"/>
      <c r="H170" s="13"/>
      <c r="I170" s="14"/>
      <c r="J170" s="167" t="str">
        <f t="shared" si="20"/>
        <v/>
      </c>
      <c r="K170" s="167" t="str">
        <f t="shared" si="21"/>
        <v/>
      </c>
      <c r="L170" s="20"/>
      <c r="M170" s="168"/>
      <c r="N170" s="135" t="str">
        <f>IF(ISERROR(VLOOKUP(D170,マスタ!$H:$I,2,FALSE)),"",VLOOKUP(D170,マスタ!$H:$I,2,FALSE))</f>
        <v/>
      </c>
      <c r="O170" s="136" t="e">
        <f t="shared" si="22"/>
        <v>#VALUE!</v>
      </c>
      <c r="P170" s="135" t="e">
        <f t="shared" si="23"/>
        <v>#VALUE!</v>
      </c>
    </row>
    <row r="171" spans="1:16" ht="20.25" customHeight="1" x14ac:dyDescent="0.4">
      <c r="A171" s="24"/>
      <c r="B171" s="166" t="str">
        <f>IF(ISERROR(VLOOKUP(C171,マスタ!$D:$E,2,FALSE)),"",VLOOKUP(C171,マスタ!$D:$E,2,FALSE))</f>
        <v/>
      </c>
      <c r="C171" s="25"/>
      <c r="D171" s="12"/>
      <c r="E171" s="31"/>
      <c r="F171" s="32"/>
      <c r="G171" s="32"/>
      <c r="H171" s="13"/>
      <c r="I171" s="14"/>
      <c r="J171" s="167" t="str">
        <f t="shared" si="20"/>
        <v/>
      </c>
      <c r="K171" s="167" t="str">
        <f t="shared" si="21"/>
        <v/>
      </c>
      <c r="L171" s="20"/>
      <c r="M171" s="168"/>
      <c r="N171" s="135" t="str">
        <f>IF(ISERROR(VLOOKUP(D171,マスタ!$H:$I,2,FALSE)),"",VLOOKUP(D171,マスタ!$H:$I,2,FALSE))</f>
        <v/>
      </c>
      <c r="O171" s="136" t="e">
        <f t="shared" si="22"/>
        <v>#VALUE!</v>
      </c>
      <c r="P171" s="135" t="e">
        <f t="shared" si="23"/>
        <v>#VALUE!</v>
      </c>
    </row>
    <row r="172" spans="1:16" ht="20.25" customHeight="1" x14ac:dyDescent="0.4">
      <c r="A172" s="24"/>
      <c r="B172" s="166" t="str">
        <f>IF(ISERROR(VLOOKUP(C172,マスタ!$D:$E,2,FALSE)),"",VLOOKUP(C172,マスタ!$D:$E,2,FALSE))</f>
        <v/>
      </c>
      <c r="C172" s="25"/>
      <c r="D172" s="12"/>
      <c r="E172" s="31"/>
      <c r="F172" s="32"/>
      <c r="G172" s="32"/>
      <c r="H172" s="13"/>
      <c r="I172" s="14"/>
      <c r="J172" s="167" t="str">
        <f t="shared" si="20"/>
        <v/>
      </c>
      <c r="K172" s="167" t="str">
        <f t="shared" si="21"/>
        <v/>
      </c>
      <c r="L172" s="20"/>
      <c r="M172" s="168"/>
      <c r="N172" s="135" t="str">
        <f>IF(ISERROR(VLOOKUP(D172,マスタ!$H:$I,2,FALSE)),"",VLOOKUP(D172,マスタ!$H:$I,2,FALSE))</f>
        <v/>
      </c>
      <c r="O172" s="136" t="e">
        <f t="shared" si="22"/>
        <v>#VALUE!</v>
      </c>
      <c r="P172" s="135" t="e">
        <f t="shared" si="23"/>
        <v>#VALUE!</v>
      </c>
    </row>
    <row r="173" spans="1:16" ht="20.25" customHeight="1" x14ac:dyDescent="0.4">
      <c r="A173" s="24"/>
      <c r="B173" s="166" t="str">
        <f>IF(ISERROR(VLOOKUP(C173,マスタ!$D:$E,2,FALSE)),"",VLOOKUP(C173,マスタ!$D:$E,2,FALSE))</f>
        <v/>
      </c>
      <c r="C173" s="25"/>
      <c r="D173" s="12"/>
      <c r="E173" s="31"/>
      <c r="F173" s="32"/>
      <c r="G173" s="32"/>
      <c r="H173" s="13"/>
      <c r="I173" s="14"/>
      <c r="J173" s="167" t="str">
        <f t="shared" si="20"/>
        <v/>
      </c>
      <c r="K173" s="167" t="str">
        <f t="shared" si="21"/>
        <v/>
      </c>
      <c r="L173" s="20"/>
      <c r="M173" s="168"/>
      <c r="N173" s="135" t="str">
        <f>IF(ISERROR(VLOOKUP(D173,マスタ!$H:$I,2,FALSE)),"",VLOOKUP(D173,マスタ!$H:$I,2,FALSE))</f>
        <v/>
      </c>
      <c r="O173" s="136" t="e">
        <f t="shared" si="22"/>
        <v>#VALUE!</v>
      </c>
      <c r="P173" s="135" t="e">
        <f t="shared" si="23"/>
        <v>#VALUE!</v>
      </c>
    </row>
    <row r="174" spans="1:16" ht="20.25" customHeight="1" x14ac:dyDescent="0.4">
      <c r="A174" s="24"/>
      <c r="B174" s="166" t="str">
        <f>IF(ISERROR(VLOOKUP(C174,マスタ!$D:$E,2,FALSE)),"",VLOOKUP(C174,マスタ!$D:$E,2,FALSE))</f>
        <v/>
      </c>
      <c r="C174" s="25"/>
      <c r="D174" s="12"/>
      <c r="E174" s="31"/>
      <c r="F174" s="32"/>
      <c r="G174" s="32"/>
      <c r="H174" s="13"/>
      <c r="I174" s="14"/>
      <c r="J174" s="167" t="str">
        <f t="shared" si="20"/>
        <v/>
      </c>
      <c r="K174" s="167" t="str">
        <f t="shared" si="21"/>
        <v/>
      </c>
      <c r="L174" s="20"/>
      <c r="M174" s="168"/>
      <c r="N174" s="135" t="str">
        <f>IF(ISERROR(VLOOKUP(D174,マスタ!$H:$I,2,FALSE)),"",VLOOKUP(D174,マスタ!$H:$I,2,FALSE))</f>
        <v/>
      </c>
      <c r="O174" s="136" t="e">
        <f t="shared" si="22"/>
        <v>#VALUE!</v>
      </c>
      <c r="P174" s="135" t="e">
        <f t="shared" si="23"/>
        <v>#VALUE!</v>
      </c>
    </row>
    <row r="175" spans="1:16" ht="20.25" customHeight="1" x14ac:dyDescent="0.4">
      <c r="A175" s="24"/>
      <c r="B175" s="166" t="str">
        <f>IF(ISERROR(VLOOKUP(C175,マスタ!$D:$E,2,FALSE)),"",VLOOKUP(C175,マスタ!$D:$E,2,FALSE))</f>
        <v/>
      </c>
      <c r="C175" s="25"/>
      <c r="D175" s="12"/>
      <c r="E175" s="31"/>
      <c r="F175" s="32"/>
      <c r="G175" s="32"/>
      <c r="H175" s="13"/>
      <c r="I175" s="14"/>
      <c r="J175" s="167" t="str">
        <f t="shared" si="20"/>
        <v/>
      </c>
      <c r="K175" s="167" t="str">
        <f t="shared" si="21"/>
        <v/>
      </c>
      <c r="L175" s="20"/>
      <c r="M175" s="168"/>
      <c r="N175" s="135" t="str">
        <f>IF(ISERROR(VLOOKUP(D175,マスタ!$H:$I,2,FALSE)),"",VLOOKUP(D175,マスタ!$H:$I,2,FALSE))</f>
        <v/>
      </c>
      <c r="O175" s="136" t="e">
        <f t="shared" si="22"/>
        <v>#VALUE!</v>
      </c>
      <c r="P175" s="135" t="e">
        <f t="shared" si="23"/>
        <v>#VALUE!</v>
      </c>
    </row>
    <row r="176" spans="1:16" ht="20.25" customHeight="1" x14ac:dyDescent="0.4">
      <c r="A176" s="24"/>
      <c r="B176" s="166" t="str">
        <f>IF(ISERROR(VLOOKUP(C176,マスタ!$D:$E,2,FALSE)),"",VLOOKUP(C176,マスタ!$D:$E,2,FALSE))</f>
        <v/>
      </c>
      <c r="C176" s="25"/>
      <c r="D176" s="12"/>
      <c r="E176" s="31"/>
      <c r="F176" s="32"/>
      <c r="G176" s="32"/>
      <c r="H176" s="13"/>
      <c r="I176" s="14"/>
      <c r="J176" s="167" t="str">
        <f t="shared" si="20"/>
        <v/>
      </c>
      <c r="K176" s="167" t="str">
        <f t="shared" si="21"/>
        <v/>
      </c>
      <c r="L176" s="20"/>
      <c r="M176" s="168"/>
      <c r="N176" s="135" t="str">
        <f>IF(ISERROR(VLOOKUP(D176,マスタ!$H:$I,2,FALSE)),"",VLOOKUP(D176,マスタ!$H:$I,2,FALSE))</f>
        <v/>
      </c>
      <c r="O176" s="136" t="e">
        <f t="shared" si="22"/>
        <v>#VALUE!</v>
      </c>
      <c r="P176" s="135" t="e">
        <f t="shared" si="23"/>
        <v>#VALUE!</v>
      </c>
    </row>
    <row r="177" spans="1:16" ht="20.25" customHeight="1" x14ac:dyDescent="0.4">
      <c r="A177" s="24"/>
      <c r="B177" s="166" t="str">
        <f>IF(ISERROR(VLOOKUP(C177,マスタ!$D:$E,2,FALSE)),"",VLOOKUP(C177,マスタ!$D:$E,2,FALSE))</f>
        <v/>
      </c>
      <c r="C177" s="25"/>
      <c r="D177" s="12"/>
      <c r="E177" s="31"/>
      <c r="F177" s="32"/>
      <c r="G177" s="32"/>
      <c r="H177" s="13"/>
      <c r="I177" s="14"/>
      <c r="J177" s="167" t="str">
        <f t="shared" si="20"/>
        <v/>
      </c>
      <c r="K177" s="167" t="str">
        <f t="shared" si="21"/>
        <v/>
      </c>
      <c r="L177" s="20"/>
      <c r="M177" s="168"/>
      <c r="N177" s="135" t="str">
        <f>IF(ISERROR(VLOOKUP(D177,マスタ!$H:$I,2,FALSE)),"",VLOOKUP(D177,マスタ!$H:$I,2,FALSE))</f>
        <v/>
      </c>
      <c r="O177" s="136" t="e">
        <f t="shared" si="22"/>
        <v>#VALUE!</v>
      </c>
      <c r="P177" s="135" t="e">
        <f t="shared" si="23"/>
        <v>#VALUE!</v>
      </c>
    </row>
    <row r="178" spans="1:16" ht="20.25" customHeight="1" thickBot="1" x14ac:dyDescent="0.45">
      <c r="A178" s="26"/>
      <c r="B178" s="169" t="str">
        <f>IF(ISERROR(VLOOKUP(C178,マスタ!$D:$E,2,FALSE)),"",VLOOKUP(C178,マスタ!$D:$E,2,FALSE))</f>
        <v/>
      </c>
      <c r="C178" s="27"/>
      <c r="D178" s="15"/>
      <c r="E178" s="33"/>
      <c r="F178" s="34"/>
      <c r="G178" s="35"/>
      <c r="H178" s="16"/>
      <c r="I178" s="17"/>
      <c r="J178" s="170" t="str">
        <f t="shared" si="20"/>
        <v/>
      </c>
      <c r="K178" s="171" t="str">
        <f t="shared" si="21"/>
        <v/>
      </c>
      <c r="L178" s="21"/>
      <c r="M178" s="172"/>
      <c r="N178" s="135" t="str">
        <f>IF(ISERROR(VLOOKUP(D178,マスタ!$H:$I,2,FALSE)),"",VLOOKUP(D178,マスタ!$H:$I,2,FALSE))</f>
        <v/>
      </c>
      <c r="O178" s="136" t="e">
        <f t="shared" si="22"/>
        <v>#VALUE!</v>
      </c>
      <c r="P178" s="135" t="e">
        <f t="shared" si="23"/>
        <v>#VALUE!</v>
      </c>
    </row>
    <row r="179" spans="1:16" ht="20.25" thickTop="1" thickBot="1" x14ac:dyDescent="0.45">
      <c r="A179" s="173" t="s">
        <v>37</v>
      </c>
      <c r="B179" s="274"/>
      <c r="C179" s="274"/>
      <c r="D179" s="274"/>
      <c r="E179" s="274"/>
      <c r="F179" s="274"/>
      <c r="G179" s="274"/>
      <c r="H179" s="275"/>
      <c r="I179" s="174" t="s">
        <v>38</v>
      </c>
      <c r="J179" s="175">
        <f>SUM(J153:J178)</f>
        <v>0</v>
      </c>
      <c r="K179" s="175">
        <f>SUM(K153:K178)</f>
        <v>0</v>
      </c>
      <c r="L179" s="176"/>
      <c r="M179" s="72"/>
    </row>
    <row r="180" spans="1:16" ht="19.5" thickTop="1" x14ac:dyDescent="0.15">
      <c r="A180" s="177"/>
      <c r="B180" s="276"/>
      <c r="C180" s="276"/>
      <c r="D180" s="276"/>
      <c r="E180" s="276"/>
      <c r="F180" s="276"/>
      <c r="G180" s="276"/>
      <c r="H180" s="277"/>
      <c r="I180" s="178" t="s">
        <v>23</v>
      </c>
      <c r="J180" s="175" t="str">
        <f>IF(AND(J208=0,J151="",J179&lt;&gt;0),SUMIF($I$8:$I179,"小計",J$8:J179),"")</f>
        <v/>
      </c>
      <c r="K180" s="175" t="str">
        <f>IF(AND(K208=0,K151="",K179&lt;&gt;0),ROUND(SUMIF($I$8:$I179,"小計",K$8:K179),0),"")</f>
        <v/>
      </c>
      <c r="L180" s="176"/>
    </row>
    <row r="181" spans="1:16" ht="19.5" thickBot="1" x14ac:dyDescent="0.45">
      <c r="A181" s="154" t="s">
        <v>11</v>
      </c>
      <c r="B181" s="105" t="s">
        <v>12</v>
      </c>
      <c r="C181" s="102" t="s">
        <v>13</v>
      </c>
      <c r="D181" s="104" t="s">
        <v>303</v>
      </c>
      <c r="E181" s="103" t="s">
        <v>39</v>
      </c>
      <c r="F181" s="155" t="s">
        <v>36</v>
      </c>
      <c r="G181" s="103" t="s">
        <v>15</v>
      </c>
      <c r="H181" s="156" t="s">
        <v>16</v>
      </c>
      <c r="I181" s="157" t="s">
        <v>17</v>
      </c>
      <c r="J181" s="158" t="s">
        <v>18</v>
      </c>
      <c r="K181" s="159" t="s">
        <v>19</v>
      </c>
      <c r="L181" s="104" t="s">
        <v>20</v>
      </c>
      <c r="M181" s="104" t="s">
        <v>21</v>
      </c>
      <c r="N181" s="160" t="s">
        <v>297</v>
      </c>
      <c r="O181" s="160" t="s">
        <v>298</v>
      </c>
      <c r="P181" s="160" t="s">
        <v>299</v>
      </c>
    </row>
    <row r="182" spans="1:16" ht="20.25" customHeight="1" thickTop="1" x14ac:dyDescent="0.4">
      <c r="A182" s="22"/>
      <c r="B182" s="161" t="str">
        <f>IF(ISERROR(VLOOKUP(C182,マスタ!$D:$E,2,FALSE)),"",VLOOKUP(C182,マスタ!$D:$E,2,FALSE))</f>
        <v/>
      </c>
      <c r="C182" s="23"/>
      <c r="D182" s="9"/>
      <c r="E182" s="28"/>
      <c r="F182" s="29"/>
      <c r="G182" s="30"/>
      <c r="H182" s="10"/>
      <c r="I182" s="11"/>
      <c r="J182" s="162" t="str">
        <f t="shared" ref="J182:J207" si="24">IF(OR(H182="",I182=""),"",ROUND(H182*I182,0))</f>
        <v/>
      </c>
      <c r="K182" s="163" t="str">
        <f t="shared" ref="K182:K207" si="25">IF(J182="","",IF(L182="",ROUND(H182*I182*$O$3,0),J182))</f>
        <v/>
      </c>
      <c r="L182" s="19"/>
      <c r="M182" s="164"/>
      <c r="N182" s="165" t="str">
        <f>IF(ISERROR(VLOOKUP(D182,マスタ!$H:$I,2,FALSE)),"",VLOOKUP(D182,マスタ!$H:$I,2,FALSE))</f>
        <v/>
      </c>
      <c r="O182" s="165" t="e">
        <f>ROUNDDOWN($F$3/10^5,0)</f>
        <v>#VALUE!</v>
      </c>
      <c r="P182" s="165" t="e">
        <f>IF($F$3=61008000,51000,IF($F$3=62008100,52000,IF(AND(O182&gt;=1,O182&lt;=199),51100,IF(AND(O182&gt;=200,O182&lt;=299),52100,IF(O182=550,51220,IF(O182=610,51100,IF(O182=620,52100,"部門コード無し")))))))</f>
        <v>#VALUE!</v>
      </c>
    </row>
    <row r="183" spans="1:16" ht="20.25" customHeight="1" x14ac:dyDescent="0.4">
      <c r="A183" s="24"/>
      <c r="B183" s="166" t="str">
        <f>IF(ISERROR(VLOOKUP(C183,マスタ!$D:$E,2,FALSE)),"",VLOOKUP(C183,マスタ!$D:$E,2,FALSE))</f>
        <v/>
      </c>
      <c r="C183" s="25"/>
      <c r="D183" s="12"/>
      <c r="E183" s="31"/>
      <c r="F183" s="32"/>
      <c r="G183" s="32"/>
      <c r="H183" s="13"/>
      <c r="I183" s="14"/>
      <c r="J183" s="167" t="str">
        <f t="shared" si="24"/>
        <v/>
      </c>
      <c r="K183" s="167" t="str">
        <f t="shared" si="25"/>
        <v/>
      </c>
      <c r="L183" s="20"/>
      <c r="M183" s="168"/>
      <c r="N183" s="135" t="str">
        <f>IF(ISERROR(VLOOKUP(D183,マスタ!$H:$I,2,FALSE)),"",VLOOKUP(D183,マスタ!$H:$I,2,FALSE))</f>
        <v/>
      </c>
      <c r="O183" s="136" t="e">
        <f t="shared" ref="O183:O207" si="26">ROUNDDOWN($F$3/10^5,0)</f>
        <v>#VALUE!</v>
      </c>
      <c r="P183" s="135" t="e">
        <f t="shared" ref="P183:P207" si="27">IF($F$3=61008000,51000,IF($F$3=62008100,52000,IF(AND(O183&gt;=1,O183&lt;=199),51100,IF(AND(O183&gt;=200,O183&lt;=299),52100,IF(O183=550,51220,IF(O183=610,51100,IF(O183=620,52100,"部門コード無し")))))))</f>
        <v>#VALUE!</v>
      </c>
    </row>
    <row r="184" spans="1:16" ht="20.25" customHeight="1" x14ac:dyDescent="0.4">
      <c r="A184" s="24"/>
      <c r="B184" s="166" t="str">
        <f>IF(ISERROR(VLOOKUP(C184,マスタ!$D:$E,2,FALSE)),"",VLOOKUP(C184,マスタ!$D:$E,2,FALSE))</f>
        <v/>
      </c>
      <c r="C184" s="25"/>
      <c r="D184" s="12"/>
      <c r="E184" s="31"/>
      <c r="F184" s="32"/>
      <c r="G184" s="32"/>
      <c r="H184" s="13"/>
      <c r="I184" s="14"/>
      <c r="J184" s="167" t="str">
        <f t="shared" si="24"/>
        <v/>
      </c>
      <c r="K184" s="167" t="str">
        <f t="shared" si="25"/>
        <v/>
      </c>
      <c r="L184" s="20"/>
      <c r="M184" s="168"/>
      <c r="N184" s="135" t="str">
        <f>IF(ISERROR(VLOOKUP(D184,マスタ!$H:$I,2,FALSE)),"",VLOOKUP(D184,マスタ!$H:$I,2,FALSE))</f>
        <v/>
      </c>
      <c r="O184" s="136" t="e">
        <f t="shared" si="26"/>
        <v>#VALUE!</v>
      </c>
      <c r="P184" s="135" t="e">
        <f t="shared" si="27"/>
        <v>#VALUE!</v>
      </c>
    </row>
    <row r="185" spans="1:16" ht="20.25" customHeight="1" x14ac:dyDescent="0.4">
      <c r="A185" s="24"/>
      <c r="B185" s="166" t="str">
        <f>IF(ISERROR(VLOOKUP(C185,マスタ!$D:$E,2,FALSE)),"",VLOOKUP(C185,マスタ!$D:$E,2,FALSE))</f>
        <v/>
      </c>
      <c r="C185" s="25"/>
      <c r="D185" s="12"/>
      <c r="E185" s="31"/>
      <c r="F185" s="32"/>
      <c r="G185" s="32"/>
      <c r="H185" s="13"/>
      <c r="I185" s="14"/>
      <c r="J185" s="167" t="str">
        <f t="shared" si="24"/>
        <v/>
      </c>
      <c r="K185" s="167" t="str">
        <f t="shared" si="25"/>
        <v/>
      </c>
      <c r="L185" s="20"/>
      <c r="M185" s="168"/>
      <c r="N185" s="135" t="str">
        <f>IF(ISERROR(VLOOKUP(D185,マスタ!$H:$I,2,FALSE)),"",VLOOKUP(D185,マスタ!$H:$I,2,FALSE))</f>
        <v/>
      </c>
      <c r="O185" s="136" t="e">
        <f t="shared" si="26"/>
        <v>#VALUE!</v>
      </c>
      <c r="P185" s="135" t="e">
        <f t="shared" si="27"/>
        <v>#VALUE!</v>
      </c>
    </row>
    <row r="186" spans="1:16" ht="20.25" customHeight="1" x14ac:dyDescent="0.4">
      <c r="A186" s="24"/>
      <c r="B186" s="166" t="str">
        <f>IF(ISERROR(VLOOKUP(C186,マスタ!$D:$E,2,FALSE)),"",VLOOKUP(C186,マスタ!$D:$E,2,FALSE))</f>
        <v/>
      </c>
      <c r="C186" s="25"/>
      <c r="D186" s="12"/>
      <c r="E186" s="31"/>
      <c r="F186" s="32"/>
      <c r="G186" s="32"/>
      <c r="H186" s="13"/>
      <c r="I186" s="14"/>
      <c r="J186" s="167" t="str">
        <f t="shared" si="24"/>
        <v/>
      </c>
      <c r="K186" s="167" t="str">
        <f t="shared" si="25"/>
        <v/>
      </c>
      <c r="L186" s="20"/>
      <c r="M186" s="168"/>
      <c r="N186" s="135" t="str">
        <f>IF(ISERROR(VLOOKUP(D186,マスタ!$H:$I,2,FALSE)),"",VLOOKUP(D186,マスタ!$H:$I,2,FALSE))</f>
        <v/>
      </c>
      <c r="O186" s="136" t="e">
        <f t="shared" si="26"/>
        <v>#VALUE!</v>
      </c>
      <c r="P186" s="135" t="e">
        <f t="shared" si="27"/>
        <v>#VALUE!</v>
      </c>
    </row>
    <row r="187" spans="1:16" ht="20.25" customHeight="1" x14ac:dyDescent="0.4">
      <c r="A187" s="24"/>
      <c r="B187" s="166" t="str">
        <f>IF(ISERROR(VLOOKUP(C187,マスタ!$D:$E,2,FALSE)),"",VLOOKUP(C187,マスタ!$D:$E,2,FALSE))</f>
        <v/>
      </c>
      <c r="C187" s="25"/>
      <c r="D187" s="12"/>
      <c r="E187" s="31"/>
      <c r="F187" s="32"/>
      <c r="G187" s="32"/>
      <c r="H187" s="13"/>
      <c r="I187" s="14"/>
      <c r="J187" s="167" t="str">
        <f t="shared" si="24"/>
        <v/>
      </c>
      <c r="K187" s="167" t="str">
        <f t="shared" si="25"/>
        <v/>
      </c>
      <c r="L187" s="20"/>
      <c r="M187" s="168"/>
      <c r="N187" s="135" t="str">
        <f>IF(ISERROR(VLOOKUP(D187,マスタ!$H:$I,2,FALSE)),"",VLOOKUP(D187,マスタ!$H:$I,2,FALSE))</f>
        <v/>
      </c>
      <c r="O187" s="136" t="e">
        <f t="shared" si="26"/>
        <v>#VALUE!</v>
      </c>
      <c r="P187" s="135" t="e">
        <f t="shared" si="27"/>
        <v>#VALUE!</v>
      </c>
    </row>
    <row r="188" spans="1:16" ht="20.25" customHeight="1" x14ac:dyDescent="0.4">
      <c r="A188" s="24"/>
      <c r="B188" s="166" t="str">
        <f>IF(ISERROR(VLOOKUP(C188,マスタ!$D:$E,2,FALSE)),"",VLOOKUP(C188,マスタ!$D:$E,2,FALSE))</f>
        <v/>
      </c>
      <c r="C188" s="25"/>
      <c r="D188" s="12"/>
      <c r="E188" s="31"/>
      <c r="F188" s="32"/>
      <c r="G188" s="32"/>
      <c r="H188" s="13"/>
      <c r="I188" s="14"/>
      <c r="J188" s="167" t="str">
        <f t="shared" si="24"/>
        <v/>
      </c>
      <c r="K188" s="167" t="str">
        <f t="shared" si="25"/>
        <v/>
      </c>
      <c r="L188" s="20"/>
      <c r="M188" s="168"/>
      <c r="N188" s="135" t="str">
        <f>IF(ISERROR(VLOOKUP(D188,マスタ!$H:$I,2,FALSE)),"",VLOOKUP(D188,マスタ!$H:$I,2,FALSE))</f>
        <v/>
      </c>
      <c r="O188" s="136" t="e">
        <f t="shared" si="26"/>
        <v>#VALUE!</v>
      </c>
      <c r="P188" s="135" t="e">
        <f t="shared" si="27"/>
        <v>#VALUE!</v>
      </c>
    </row>
    <row r="189" spans="1:16" ht="20.25" customHeight="1" x14ac:dyDescent="0.4">
      <c r="A189" s="24"/>
      <c r="B189" s="166" t="str">
        <f>IF(ISERROR(VLOOKUP(C189,マスタ!$D:$E,2,FALSE)),"",VLOOKUP(C189,マスタ!$D:$E,2,FALSE))</f>
        <v/>
      </c>
      <c r="C189" s="25"/>
      <c r="D189" s="12"/>
      <c r="E189" s="31"/>
      <c r="F189" s="32"/>
      <c r="G189" s="32"/>
      <c r="H189" s="13"/>
      <c r="I189" s="14"/>
      <c r="J189" s="167" t="str">
        <f t="shared" si="24"/>
        <v/>
      </c>
      <c r="K189" s="167" t="str">
        <f t="shared" si="25"/>
        <v/>
      </c>
      <c r="L189" s="20"/>
      <c r="M189" s="168"/>
      <c r="N189" s="135" t="str">
        <f>IF(ISERROR(VLOOKUP(D189,マスタ!$H:$I,2,FALSE)),"",VLOOKUP(D189,マスタ!$H:$I,2,FALSE))</f>
        <v/>
      </c>
      <c r="O189" s="136" t="e">
        <f t="shared" si="26"/>
        <v>#VALUE!</v>
      </c>
      <c r="P189" s="135" t="e">
        <f t="shared" si="27"/>
        <v>#VALUE!</v>
      </c>
    </row>
    <row r="190" spans="1:16" ht="20.25" customHeight="1" x14ac:dyDescent="0.4">
      <c r="A190" s="24"/>
      <c r="B190" s="166" t="str">
        <f>IF(ISERROR(VLOOKUP(C190,マスタ!$D:$E,2,FALSE)),"",VLOOKUP(C190,マスタ!$D:$E,2,FALSE))</f>
        <v/>
      </c>
      <c r="C190" s="25"/>
      <c r="D190" s="12"/>
      <c r="E190" s="31"/>
      <c r="F190" s="32"/>
      <c r="G190" s="32"/>
      <c r="H190" s="13"/>
      <c r="I190" s="14"/>
      <c r="J190" s="167" t="str">
        <f t="shared" si="24"/>
        <v/>
      </c>
      <c r="K190" s="167" t="str">
        <f t="shared" si="25"/>
        <v/>
      </c>
      <c r="L190" s="20"/>
      <c r="M190" s="168"/>
      <c r="N190" s="135" t="str">
        <f>IF(ISERROR(VLOOKUP(D190,マスタ!$H:$I,2,FALSE)),"",VLOOKUP(D190,マスタ!$H:$I,2,FALSE))</f>
        <v/>
      </c>
      <c r="O190" s="136" t="e">
        <f t="shared" si="26"/>
        <v>#VALUE!</v>
      </c>
      <c r="P190" s="135" t="e">
        <f t="shared" si="27"/>
        <v>#VALUE!</v>
      </c>
    </row>
    <row r="191" spans="1:16" ht="20.25" customHeight="1" x14ac:dyDescent="0.4">
      <c r="A191" s="24"/>
      <c r="B191" s="166" t="str">
        <f>IF(ISERROR(VLOOKUP(C191,マスタ!$D:$E,2,FALSE)),"",VLOOKUP(C191,マスタ!$D:$E,2,FALSE))</f>
        <v/>
      </c>
      <c r="C191" s="25"/>
      <c r="D191" s="12"/>
      <c r="E191" s="31"/>
      <c r="F191" s="32"/>
      <c r="G191" s="32"/>
      <c r="H191" s="13"/>
      <c r="I191" s="14"/>
      <c r="J191" s="167" t="str">
        <f t="shared" si="24"/>
        <v/>
      </c>
      <c r="K191" s="167" t="str">
        <f t="shared" si="25"/>
        <v/>
      </c>
      <c r="L191" s="20"/>
      <c r="M191" s="168"/>
      <c r="N191" s="135" t="str">
        <f>IF(ISERROR(VLOOKUP(D191,マスタ!$H:$I,2,FALSE)),"",VLOOKUP(D191,マスタ!$H:$I,2,FALSE))</f>
        <v/>
      </c>
      <c r="O191" s="136" t="e">
        <f t="shared" si="26"/>
        <v>#VALUE!</v>
      </c>
      <c r="P191" s="135" t="e">
        <f t="shared" si="27"/>
        <v>#VALUE!</v>
      </c>
    </row>
    <row r="192" spans="1:16" ht="20.25" customHeight="1" x14ac:dyDescent="0.4">
      <c r="A192" s="24"/>
      <c r="B192" s="166" t="str">
        <f>IF(ISERROR(VLOOKUP(C192,マスタ!$D:$E,2,FALSE)),"",VLOOKUP(C192,マスタ!$D:$E,2,FALSE))</f>
        <v/>
      </c>
      <c r="C192" s="25"/>
      <c r="D192" s="12"/>
      <c r="E192" s="31"/>
      <c r="F192" s="32"/>
      <c r="G192" s="32"/>
      <c r="H192" s="13"/>
      <c r="I192" s="14"/>
      <c r="J192" s="167" t="str">
        <f t="shared" si="24"/>
        <v/>
      </c>
      <c r="K192" s="167" t="str">
        <f t="shared" si="25"/>
        <v/>
      </c>
      <c r="L192" s="20"/>
      <c r="M192" s="168"/>
      <c r="N192" s="135" t="str">
        <f>IF(ISERROR(VLOOKUP(D192,マスタ!$H:$I,2,FALSE)),"",VLOOKUP(D192,マスタ!$H:$I,2,FALSE))</f>
        <v/>
      </c>
      <c r="O192" s="136" t="e">
        <f t="shared" si="26"/>
        <v>#VALUE!</v>
      </c>
      <c r="P192" s="135" t="e">
        <f t="shared" si="27"/>
        <v>#VALUE!</v>
      </c>
    </row>
    <row r="193" spans="1:16" ht="20.25" customHeight="1" x14ac:dyDescent="0.4">
      <c r="A193" s="24"/>
      <c r="B193" s="166" t="str">
        <f>IF(ISERROR(VLOOKUP(C193,マスタ!$D:$E,2,FALSE)),"",VLOOKUP(C193,マスタ!$D:$E,2,FALSE))</f>
        <v/>
      </c>
      <c r="C193" s="25"/>
      <c r="D193" s="12"/>
      <c r="E193" s="31"/>
      <c r="F193" s="32"/>
      <c r="G193" s="32"/>
      <c r="H193" s="13"/>
      <c r="I193" s="14"/>
      <c r="J193" s="167" t="str">
        <f t="shared" si="24"/>
        <v/>
      </c>
      <c r="K193" s="167" t="str">
        <f t="shared" si="25"/>
        <v/>
      </c>
      <c r="L193" s="20"/>
      <c r="M193" s="168"/>
      <c r="N193" s="135" t="str">
        <f>IF(ISERROR(VLOOKUP(D193,マスタ!$H:$I,2,FALSE)),"",VLOOKUP(D193,マスタ!$H:$I,2,FALSE))</f>
        <v/>
      </c>
      <c r="O193" s="136" t="e">
        <f t="shared" si="26"/>
        <v>#VALUE!</v>
      </c>
      <c r="P193" s="135" t="e">
        <f t="shared" si="27"/>
        <v>#VALUE!</v>
      </c>
    </row>
    <row r="194" spans="1:16" ht="20.25" customHeight="1" x14ac:dyDescent="0.4">
      <c r="A194" s="24"/>
      <c r="B194" s="166" t="str">
        <f>IF(ISERROR(VLOOKUP(C194,マスタ!$D:$E,2,FALSE)),"",VLOOKUP(C194,マスタ!$D:$E,2,FALSE))</f>
        <v/>
      </c>
      <c r="C194" s="25"/>
      <c r="D194" s="12"/>
      <c r="E194" s="31"/>
      <c r="F194" s="32"/>
      <c r="G194" s="32"/>
      <c r="H194" s="13"/>
      <c r="I194" s="14"/>
      <c r="J194" s="167" t="str">
        <f t="shared" si="24"/>
        <v/>
      </c>
      <c r="K194" s="167" t="str">
        <f t="shared" si="25"/>
        <v/>
      </c>
      <c r="L194" s="20"/>
      <c r="M194" s="168"/>
      <c r="N194" s="135" t="str">
        <f>IF(ISERROR(VLOOKUP(D194,マスタ!$H:$I,2,FALSE)),"",VLOOKUP(D194,マスタ!$H:$I,2,FALSE))</f>
        <v/>
      </c>
      <c r="O194" s="136" t="e">
        <f t="shared" si="26"/>
        <v>#VALUE!</v>
      </c>
      <c r="P194" s="135" t="e">
        <f t="shared" si="27"/>
        <v>#VALUE!</v>
      </c>
    </row>
    <row r="195" spans="1:16" ht="20.25" customHeight="1" x14ac:dyDescent="0.4">
      <c r="A195" s="24"/>
      <c r="B195" s="166" t="str">
        <f>IF(ISERROR(VLOOKUP(C195,マスタ!$D:$E,2,FALSE)),"",VLOOKUP(C195,マスタ!$D:$E,2,FALSE))</f>
        <v/>
      </c>
      <c r="C195" s="25"/>
      <c r="D195" s="12"/>
      <c r="E195" s="31"/>
      <c r="F195" s="32"/>
      <c r="G195" s="32"/>
      <c r="H195" s="13"/>
      <c r="I195" s="14"/>
      <c r="J195" s="167" t="str">
        <f t="shared" si="24"/>
        <v/>
      </c>
      <c r="K195" s="167" t="str">
        <f t="shared" si="25"/>
        <v/>
      </c>
      <c r="L195" s="20"/>
      <c r="M195" s="168"/>
      <c r="N195" s="135" t="str">
        <f>IF(ISERROR(VLOOKUP(D195,マスタ!$H:$I,2,FALSE)),"",VLOOKUP(D195,マスタ!$H:$I,2,FALSE))</f>
        <v/>
      </c>
      <c r="O195" s="136" t="e">
        <f t="shared" si="26"/>
        <v>#VALUE!</v>
      </c>
      <c r="P195" s="135" t="e">
        <f t="shared" si="27"/>
        <v>#VALUE!</v>
      </c>
    </row>
    <row r="196" spans="1:16" ht="20.25" customHeight="1" x14ac:dyDescent="0.4">
      <c r="A196" s="24"/>
      <c r="B196" s="166" t="str">
        <f>IF(ISERROR(VLOOKUP(C196,マスタ!$D:$E,2,FALSE)),"",VLOOKUP(C196,マスタ!$D:$E,2,FALSE))</f>
        <v/>
      </c>
      <c r="C196" s="25"/>
      <c r="D196" s="12"/>
      <c r="E196" s="31"/>
      <c r="F196" s="32"/>
      <c r="G196" s="32"/>
      <c r="H196" s="13"/>
      <c r="I196" s="14"/>
      <c r="J196" s="167" t="str">
        <f t="shared" si="24"/>
        <v/>
      </c>
      <c r="K196" s="167" t="str">
        <f t="shared" si="25"/>
        <v/>
      </c>
      <c r="L196" s="20"/>
      <c r="M196" s="168"/>
      <c r="N196" s="135" t="str">
        <f>IF(ISERROR(VLOOKUP(D196,マスタ!$H:$I,2,FALSE)),"",VLOOKUP(D196,マスタ!$H:$I,2,FALSE))</f>
        <v/>
      </c>
      <c r="O196" s="136" t="e">
        <f t="shared" si="26"/>
        <v>#VALUE!</v>
      </c>
      <c r="P196" s="135" t="e">
        <f t="shared" si="27"/>
        <v>#VALUE!</v>
      </c>
    </row>
    <row r="197" spans="1:16" ht="20.25" customHeight="1" x14ac:dyDescent="0.4">
      <c r="A197" s="24"/>
      <c r="B197" s="166" t="str">
        <f>IF(ISERROR(VLOOKUP(C197,マスタ!$D:$E,2,FALSE)),"",VLOOKUP(C197,マスタ!$D:$E,2,FALSE))</f>
        <v/>
      </c>
      <c r="C197" s="25"/>
      <c r="D197" s="12"/>
      <c r="E197" s="31"/>
      <c r="F197" s="32"/>
      <c r="G197" s="32"/>
      <c r="H197" s="13"/>
      <c r="I197" s="14"/>
      <c r="J197" s="167" t="str">
        <f t="shared" si="24"/>
        <v/>
      </c>
      <c r="K197" s="167" t="str">
        <f t="shared" si="25"/>
        <v/>
      </c>
      <c r="L197" s="20"/>
      <c r="M197" s="168"/>
      <c r="N197" s="135" t="str">
        <f>IF(ISERROR(VLOOKUP(D197,マスタ!$H:$I,2,FALSE)),"",VLOOKUP(D197,マスタ!$H:$I,2,FALSE))</f>
        <v/>
      </c>
      <c r="O197" s="136" t="e">
        <f t="shared" si="26"/>
        <v>#VALUE!</v>
      </c>
      <c r="P197" s="135" t="e">
        <f t="shared" si="27"/>
        <v>#VALUE!</v>
      </c>
    </row>
    <row r="198" spans="1:16" ht="20.25" customHeight="1" x14ac:dyDescent="0.4">
      <c r="A198" s="24"/>
      <c r="B198" s="166" t="str">
        <f>IF(ISERROR(VLOOKUP(C198,マスタ!$D:$E,2,FALSE)),"",VLOOKUP(C198,マスタ!$D:$E,2,FALSE))</f>
        <v/>
      </c>
      <c r="C198" s="25"/>
      <c r="D198" s="12"/>
      <c r="E198" s="31"/>
      <c r="F198" s="32"/>
      <c r="G198" s="32"/>
      <c r="H198" s="13"/>
      <c r="I198" s="14"/>
      <c r="J198" s="167" t="str">
        <f t="shared" si="24"/>
        <v/>
      </c>
      <c r="K198" s="167" t="str">
        <f t="shared" si="25"/>
        <v/>
      </c>
      <c r="L198" s="20"/>
      <c r="M198" s="168"/>
      <c r="N198" s="135" t="str">
        <f>IF(ISERROR(VLOOKUP(D198,マスタ!$H:$I,2,FALSE)),"",VLOOKUP(D198,マスタ!$H:$I,2,FALSE))</f>
        <v/>
      </c>
      <c r="O198" s="136" t="e">
        <f t="shared" si="26"/>
        <v>#VALUE!</v>
      </c>
      <c r="P198" s="135" t="e">
        <f t="shared" si="27"/>
        <v>#VALUE!</v>
      </c>
    </row>
    <row r="199" spans="1:16" ht="20.25" customHeight="1" x14ac:dyDescent="0.4">
      <c r="A199" s="24"/>
      <c r="B199" s="166" t="str">
        <f>IF(ISERROR(VLOOKUP(C199,マスタ!$D:$E,2,FALSE)),"",VLOOKUP(C199,マスタ!$D:$E,2,FALSE))</f>
        <v/>
      </c>
      <c r="C199" s="25"/>
      <c r="D199" s="12"/>
      <c r="E199" s="31"/>
      <c r="F199" s="32"/>
      <c r="G199" s="32"/>
      <c r="H199" s="13"/>
      <c r="I199" s="14"/>
      <c r="J199" s="167" t="str">
        <f t="shared" si="24"/>
        <v/>
      </c>
      <c r="K199" s="167" t="str">
        <f t="shared" si="25"/>
        <v/>
      </c>
      <c r="L199" s="20"/>
      <c r="M199" s="168"/>
      <c r="N199" s="135" t="str">
        <f>IF(ISERROR(VLOOKUP(D199,マスタ!$H:$I,2,FALSE)),"",VLOOKUP(D199,マスタ!$H:$I,2,FALSE))</f>
        <v/>
      </c>
      <c r="O199" s="136" t="e">
        <f t="shared" si="26"/>
        <v>#VALUE!</v>
      </c>
      <c r="P199" s="135" t="e">
        <f t="shared" si="27"/>
        <v>#VALUE!</v>
      </c>
    </row>
    <row r="200" spans="1:16" ht="20.25" customHeight="1" x14ac:dyDescent="0.4">
      <c r="A200" s="24"/>
      <c r="B200" s="166" t="str">
        <f>IF(ISERROR(VLOOKUP(C200,マスタ!$D:$E,2,FALSE)),"",VLOOKUP(C200,マスタ!$D:$E,2,FALSE))</f>
        <v/>
      </c>
      <c r="C200" s="25"/>
      <c r="D200" s="12"/>
      <c r="E200" s="31"/>
      <c r="F200" s="32"/>
      <c r="G200" s="32"/>
      <c r="H200" s="13"/>
      <c r="I200" s="14"/>
      <c r="J200" s="167" t="str">
        <f t="shared" si="24"/>
        <v/>
      </c>
      <c r="K200" s="167" t="str">
        <f t="shared" si="25"/>
        <v/>
      </c>
      <c r="L200" s="20"/>
      <c r="M200" s="168"/>
      <c r="N200" s="135" t="str">
        <f>IF(ISERROR(VLOOKUP(D200,マスタ!$H:$I,2,FALSE)),"",VLOOKUP(D200,マスタ!$H:$I,2,FALSE))</f>
        <v/>
      </c>
      <c r="O200" s="136" t="e">
        <f t="shared" si="26"/>
        <v>#VALUE!</v>
      </c>
      <c r="P200" s="135" t="e">
        <f t="shared" si="27"/>
        <v>#VALUE!</v>
      </c>
    </row>
    <row r="201" spans="1:16" ht="20.25" customHeight="1" x14ac:dyDescent="0.4">
      <c r="A201" s="24"/>
      <c r="B201" s="166" t="str">
        <f>IF(ISERROR(VLOOKUP(C201,マスタ!$D:$E,2,FALSE)),"",VLOOKUP(C201,マスタ!$D:$E,2,FALSE))</f>
        <v/>
      </c>
      <c r="C201" s="25"/>
      <c r="D201" s="12"/>
      <c r="E201" s="31"/>
      <c r="F201" s="32"/>
      <c r="G201" s="32"/>
      <c r="H201" s="13"/>
      <c r="I201" s="14"/>
      <c r="J201" s="167" t="str">
        <f t="shared" si="24"/>
        <v/>
      </c>
      <c r="K201" s="167" t="str">
        <f t="shared" si="25"/>
        <v/>
      </c>
      <c r="L201" s="20"/>
      <c r="M201" s="168"/>
      <c r="N201" s="135" t="str">
        <f>IF(ISERROR(VLOOKUP(D201,マスタ!$H:$I,2,FALSE)),"",VLOOKUP(D201,マスタ!$H:$I,2,FALSE))</f>
        <v/>
      </c>
      <c r="O201" s="136" t="e">
        <f t="shared" si="26"/>
        <v>#VALUE!</v>
      </c>
      <c r="P201" s="135" t="e">
        <f t="shared" si="27"/>
        <v>#VALUE!</v>
      </c>
    </row>
    <row r="202" spans="1:16" ht="20.25" customHeight="1" x14ac:dyDescent="0.4">
      <c r="A202" s="24"/>
      <c r="B202" s="166" t="str">
        <f>IF(ISERROR(VLOOKUP(C202,マスタ!$D:$E,2,FALSE)),"",VLOOKUP(C202,マスタ!$D:$E,2,FALSE))</f>
        <v/>
      </c>
      <c r="C202" s="25"/>
      <c r="D202" s="12"/>
      <c r="E202" s="31"/>
      <c r="F202" s="32"/>
      <c r="G202" s="32"/>
      <c r="H202" s="13"/>
      <c r="I202" s="14"/>
      <c r="J202" s="167" t="str">
        <f t="shared" si="24"/>
        <v/>
      </c>
      <c r="K202" s="167" t="str">
        <f t="shared" si="25"/>
        <v/>
      </c>
      <c r="L202" s="20"/>
      <c r="M202" s="168"/>
      <c r="N202" s="135" t="str">
        <f>IF(ISERROR(VLOOKUP(D202,マスタ!$H:$I,2,FALSE)),"",VLOOKUP(D202,マスタ!$H:$I,2,FALSE))</f>
        <v/>
      </c>
      <c r="O202" s="136" t="e">
        <f t="shared" si="26"/>
        <v>#VALUE!</v>
      </c>
      <c r="P202" s="135" t="e">
        <f t="shared" si="27"/>
        <v>#VALUE!</v>
      </c>
    </row>
    <row r="203" spans="1:16" ht="20.25" customHeight="1" x14ac:dyDescent="0.4">
      <c r="A203" s="24"/>
      <c r="B203" s="166" t="str">
        <f>IF(ISERROR(VLOOKUP(C203,マスタ!$D:$E,2,FALSE)),"",VLOOKUP(C203,マスタ!$D:$E,2,FALSE))</f>
        <v/>
      </c>
      <c r="C203" s="25"/>
      <c r="D203" s="12"/>
      <c r="E203" s="31"/>
      <c r="F203" s="32"/>
      <c r="G203" s="32"/>
      <c r="H203" s="13"/>
      <c r="I203" s="14"/>
      <c r="J203" s="167" t="str">
        <f t="shared" si="24"/>
        <v/>
      </c>
      <c r="K203" s="167" t="str">
        <f t="shared" si="25"/>
        <v/>
      </c>
      <c r="L203" s="20"/>
      <c r="M203" s="168"/>
      <c r="N203" s="135" t="str">
        <f>IF(ISERROR(VLOOKUP(D203,マスタ!$H:$I,2,FALSE)),"",VLOOKUP(D203,マスタ!$H:$I,2,FALSE))</f>
        <v/>
      </c>
      <c r="O203" s="136" t="e">
        <f t="shared" si="26"/>
        <v>#VALUE!</v>
      </c>
      <c r="P203" s="135" t="e">
        <f t="shared" si="27"/>
        <v>#VALUE!</v>
      </c>
    </row>
    <row r="204" spans="1:16" ht="20.25" customHeight="1" x14ac:dyDescent="0.4">
      <c r="A204" s="24"/>
      <c r="B204" s="166" t="str">
        <f>IF(ISERROR(VLOOKUP(C204,マスタ!$D:$E,2,FALSE)),"",VLOOKUP(C204,マスタ!$D:$E,2,FALSE))</f>
        <v/>
      </c>
      <c r="C204" s="25"/>
      <c r="D204" s="12"/>
      <c r="E204" s="31"/>
      <c r="F204" s="32"/>
      <c r="G204" s="32"/>
      <c r="H204" s="13"/>
      <c r="I204" s="14"/>
      <c r="J204" s="167" t="str">
        <f t="shared" si="24"/>
        <v/>
      </c>
      <c r="K204" s="167" t="str">
        <f t="shared" si="25"/>
        <v/>
      </c>
      <c r="L204" s="20"/>
      <c r="M204" s="168"/>
      <c r="N204" s="135" t="str">
        <f>IF(ISERROR(VLOOKUP(D204,マスタ!$H:$I,2,FALSE)),"",VLOOKUP(D204,マスタ!$H:$I,2,FALSE))</f>
        <v/>
      </c>
      <c r="O204" s="136" t="e">
        <f t="shared" si="26"/>
        <v>#VALUE!</v>
      </c>
      <c r="P204" s="135" t="e">
        <f t="shared" si="27"/>
        <v>#VALUE!</v>
      </c>
    </row>
    <row r="205" spans="1:16" ht="20.25" customHeight="1" x14ac:dyDescent="0.4">
      <c r="A205" s="24"/>
      <c r="B205" s="166" t="str">
        <f>IF(ISERROR(VLOOKUP(C205,マスタ!$D:$E,2,FALSE)),"",VLOOKUP(C205,マスタ!$D:$E,2,FALSE))</f>
        <v/>
      </c>
      <c r="C205" s="25"/>
      <c r="D205" s="12"/>
      <c r="E205" s="31"/>
      <c r="F205" s="32"/>
      <c r="G205" s="32"/>
      <c r="H205" s="13"/>
      <c r="I205" s="14"/>
      <c r="J205" s="167" t="str">
        <f t="shared" si="24"/>
        <v/>
      </c>
      <c r="K205" s="167" t="str">
        <f t="shared" si="25"/>
        <v/>
      </c>
      <c r="L205" s="20"/>
      <c r="M205" s="168"/>
      <c r="N205" s="135" t="str">
        <f>IF(ISERROR(VLOOKUP(D205,マスタ!$H:$I,2,FALSE)),"",VLOOKUP(D205,マスタ!$H:$I,2,FALSE))</f>
        <v/>
      </c>
      <c r="O205" s="136" t="e">
        <f t="shared" si="26"/>
        <v>#VALUE!</v>
      </c>
      <c r="P205" s="135" t="e">
        <f t="shared" si="27"/>
        <v>#VALUE!</v>
      </c>
    </row>
    <row r="206" spans="1:16" ht="20.25" customHeight="1" x14ac:dyDescent="0.4">
      <c r="A206" s="24"/>
      <c r="B206" s="166" t="str">
        <f>IF(ISERROR(VLOOKUP(C206,マスタ!$D:$E,2,FALSE)),"",VLOOKUP(C206,マスタ!$D:$E,2,FALSE))</f>
        <v/>
      </c>
      <c r="C206" s="25"/>
      <c r="D206" s="12"/>
      <c r="E206" s="31"/>
      <c r="F206" s="32"/>
      <c r="G206" s="32"/>
      <c r="H206" s="13"/>
      <c r="I206" s="14"/>
      <c r="J206" s="167" t="str">
        <f t="shared" si="24"/>
        <v/>
      </c>
      <c r="K206" s="167" t="str">
        <f t="shared" si="25"/>
        <v/>
      </c>
      <c r="L206" s="20"/>
      <c r="M206" s="168"/>
      <c r="N206" s="135" t="str">
        <f>IF(ISERROR(VLOOKUP(D206,マスタ!$H:$I,2,FALSE)),"",VLOOKUP(D206,マスタ!$H:$I,2,FALSE))</f>
        <v/>
      </c>
      <c r="O206" s="136" t="e">
        <f t="shared" si="26"/>
        <v>#VALUE!</v>
      </c>
      <c r="P206" s="135" t="e">
        <f t="shared" si="27"/>
        <v>#VALUE!</v>
      </c>
    </row>
    <row r="207" spans="1:16" ht="20.25" customHeight="1" thickBot="1" x14ac:dyDescent="0.45">
      <c r="A207" s="26"/>
      <c r="B207" s="169" t="str">
        <f>IF(ISERROR(VLOOKUP(C207,マスタ!$D:$E,2,FALSE)),"",VLOOKUP(C207,マスタ!$D:$E,2,FALSE))</f>
        <v/>
      </c>
      <c r="C207" s="27"/>
      <c r="D207" s="15"/>
      <c r="E207" s="33"/>
      <c r="F207" s="34"/>
      <c r="G207" s="35"/>
      <c r="H207" s="16"/>
      <c r="I207" s="17"/>
      <c r="J207" s="170" t="str">
        <f t="shared" si="24"/>
        <v/>
      </c>
      <c r="K207" s="171" t="str">
        <f t="shared" si="25"/>
        <v/>
      </c>
      <c r="L207" s="21"/>
      <c r="M207" s="172"/>
      <c r="N207" s="135" t="str">
        <f>IF(ISERROR(VLOOKUP(D207,マスタ!$H:$I,2,FALSE)),"",VLOOKUP(D207,マスタ!$H:$I,2,FALSE))</f>
        <v/>
      </c>
      <c r="O207" s="136" t="e">
        <f t="shared" si="26"/>
        <v>#VALUE!</v>
      </c>
      <c r="P207" s="135" t="e">
        <f t="shared" si="27"/>
        <v>#VALUE!</v>
      </c>
    </row>
    <row r="208" spans="1:16" ht="20.25" thickTop="1" thickBot="1" x14ac:dyDescent="0.45">
      <c r="A208" s="173" t="s">
        <v>37</v>
      </c>
      <c r="B208" s="274"/>
      <c r="C208" s="274"/>
      <c r="D208" s="274"/>
      <c r="E208" s="274"/>
      <c r="F208" s="274"/>
      <c r="G208" s="274"/>
      <c r="H208" s="275"/>
      <c r="I208" s="174" t="s">
        <v>38</v>
      </c>
      <c r="J208" s="175">
        <f>SUM(J182:J207)</f>
        <v>0</v>
      </c>
      <c r="K208" s="175">
        <f>SUM(K182:K207)</f>
        <v>0</v>
      </c>
      <c r="L208" s="176"/>
      <c r="M208" s="72"/>
    </row>
    <row r="209" spans="1:16" ht="19.5" thickTop="1" x14ac:dyDescent="0.15">
      <c r="A209" s="177"/>
      <c r="B209" s="276"/>
      <c r="C209" s="276"/>
      <c r="D209" s="276"/>
      <c r="E209" s="276"/>
      <c r="F209" s="276"/>
      <c r="G209" s="276"/>
      <c r="H209" s="277"/>
      <c r="I209" s="178" t="s">
        <v>23</v>
      </c>
      <c r="J209" s="175" t="str">
        <f>IF(AND(J237=0,J180="",J208&lt;&gt;0),SUMIF($I$8:$I208,"小計",J$8:J208),"")</f>
        <v/>
      </c>
      <c r="K209" s="175" t="str">
        <f>IF(AND(K237=0,K180="",K208&lt;&gt;0),ROUND(SUMIF($I$8:$I208,"小計",K$8:K208),0),"")</f>
        <v/>
      </c>
      <c r="L209" s="176"/>
    </row>
    <row r="210" spans="1:16" ht="19.5" thickBot="1" x14ac:dyDescent="0.45">
      <c r="A210" s="154" t="s">
        <v>11</v>
      </c>
      <c r="B210" s="105" t="s">
        <v>12</v>
      </c>
      <c r="C210" s="102" t="s">
        <v>13</v>
      </c>
      <c r="D210" s="104" t="s">
        <v>303</v>
      </c>
      <c r="E210" s="103" t="s">
        <v>39</v>
      </c>
      <c r="F210" s="155" t="s">
        <v>36</v>
      </c>
      <c r="G210" s="103" t="s">
        <v>15</v>
      </c>
      <c r="H210" s="156" t="s">
        <v>16</v>
      </c>
      <c r="I210" s="157" t="s">
        <v>17</v>
      </c>
      <c r="J210" s="158" t="s">
        <v>18</v>
      </c>
      <c r="K210" s="159" t="s">
        <v>19</v>
      </c>
      <c r="L210" s="104" t="s">
        <v>20</v>
      </c>
      <c r="M210" s="104" t="s">
        <v>21</v>
      </c>
      <c r="N210" s="160" t="s">
        <v>297</v>
      </c>
      <c r="O210" s="160" t="s">
        <v>298</v>
      </c>
      <c r="P210" s="160" t="s">
        <v>299</v>
      </c>
    </row>
    <row r="211" spans="1:16" ht="20.25" customHeight="1" thickTop="1" x14ac:dyDescent="0.4">
      <c r="A211" s="22"/>
      <c r="B211" s="161" t="str">
        <f>IF(ISERROR(VLOOKUP(C211,マスタ!$D:$E,2,FALSE)),"",VLOOKUP(C211,マスタ!$D:$E,2,FALSE))</f>
        <v/>
      </c>
      <c r="C211" s="23"/>
      <c r="D211" s="9"/>
      <c r="E211" s="28"/>
      <c r="F211" s="29"/>
      <c r="G211" s="30"/>
      <c r="H211" s="10"/>
      <c r="I211" s="11"/>
      <c r="J211" s="162" t="str">
        <f t="shared" ref="J211:J236" si="28">IF(OR(H211="",I211=""),"",ROUND(H211*I211,0))</f>
        <v/>
      </c>
      <c r="K211" s="163" t="str">
        <f t="shared" ref="K211:K236" si="29">IF(J211="","",IF(L211="",ROUND(H211*I211*$O$3,0),J211))</f>
        <v/>
      </c>
      <c r="L211" s="19"/>
      <c r="M211" s="164"/>
      <c r="N211" s="165" t="str">
        <f>IF(ISERROR(VLOOKUP(D211,マスタ!$H:$I,2,FALSE)),"",VLOOKUP(D211,マスタ!$H:$I,2,FALSE))</f>
        <v/>
      </c>
      <c r="O211" s="165" t="e">
        <f>ROUNDDOWN($F$3/10^5,0)</f>
        <v>#VALUE!</v>
      </c>
      <c r="P211" s="165" t="e">
        <f>IF($F$3=61008000,51000,IF($F$3=62008100,52000,IF(AND(O211&gt;=1,O211&lt;=199),51100,IF(AND(O211&gt;=200,O211&lt;=299),52100,IF(O211=550,51220,IF(O211=610,51100,IF(O211=620,52100,"部門コード無し")))))))</f>
        <v>#VALUE!</v>
      </c>
    </row>
    <row r="212" spans="1:16" ht="20.25" customHeight="1" x14ac:dyDescent="0.4">
      <c r="A212" s="24"/>
      <c r="B212" s="166" t="str">
        <f>IF(ISERROR(VLOOKUP(C212,マスタ!$D:$E,2,FALSE)),"",VLOOKUP(C212,マスタ!$D:$E,2,FALSE))</f>
        <v/>
      </c>
      <c r="C212" s="25"/>
      <c r="D212" s="12"/>
      <c r="E212" s="31"/>
      <c r="F212" s="32"/>
      <c r="G212" s="32"/>
      <c r="H212" s="13"/>
      <c r="I212" s="14"/>
      <c r="J212" s="167" t="str">
        <f t="shared" si="28"/>
        <v/>
      </c>
      <c r="K212" s="167" t="str">
        <f t="shared" si="29"/>
        <v/>
      </c>
      <c r="L212" s="20"/>
      <c r="M212" s="168"/>
      <c r="N212" s="135" t="str">
        <f>IF(ISERROR(VLOOKUP(D212,マスタ!$H:$I,2,FALSE)),"",VLOOKUP(D212,マスタ!$H:$I,2,FALSE))</f>
        <v/>
      </c>
      <c r="O212" s="136" t="e">
        <f t="shared" ref="O212:O236" si="30">ROUNDDOWN($F$3/10^5,0)</f>
        <v>#VALUE!</v>
      </c>
      <c r="P212" s="135" t="e">
        <f t="shared" ref="P212:P236" si="31">IF($F$3=61008000,51000,IF($F$3=62008100,52000,IF(AND(O212&gt;=1,O212&lt;=199),51100,IF(AND(O212&gt;=200,O212&lt;=299),52100,IF(O212=550,51220,IF(O212=610,51100,IF(O212=620,52100,"部門コード無し")))))))</f>
        <v>#VALUE!</v>
      </c>
    </row>
    <row r="213" spans="1:16" ht="20.25" customHeight="1" x14ac:dyDescent="0.4">
      <c r="A213" s="24"/>
      <c r="B213" s="166" t="str">
        <f>IF(ISERROR(VLOOKUP(C213,マスタ!$D:$E,2,FALSE)),"",VLOOKUP(C213,マスタ!$D:$E,2,FALSE))</f>
        <v/>
      </c>
      <c r="C213" s="25"/>
      <c r="D213" s="12"/>
      <c r="E213" s="31"/>
      <c r="F213" s="32"/>
      <c r="G213" s="32"/>
      <c r="H213" s="13"/>
      <c r="I213" s="14"/>
      <c r="J213" s="167" t="str">
        <f t="shared" si="28"/>
        <v/>
      </c>
      <c r="K213" s="167" t="str">
        <f t="shared" si="29"/>
        <v/>
      </c>
      <c r="L213" s="20"/>
      <c r="M213" s="168"/>
      <c r="N213" s="135" t="str">
        <f>IF(ISERROR(VLOOKUP(D213,マスタ!$H:$I,2,FALSE)),"",VLOOKUP(D213,マスタ!$H:$I,2,FALSE))</f>
        <v/>
      </c>
      <c r="O213" s="136" t="e">
        <f t="shared" si="30"/>
        <v>#VALUE!</v>
      </c>
      <c r="P213" s="135" t="e">
        <f t="shared" si="31"/>
        <v>#VALUE!</v>
      </c>
    </row>
    <row r="214" spans="1:16" ht="20.25" customHeight="1" x14ac:dyDescent="0.4">
      <c r="A214" s="24"/>
      <c r="B214" s="166" t="str">
        <f>IF(ISERROR(VLOOKUP(C214,マスタ!$D:$E,2,FALSE)),"",VLOOKUP(C214,マスタ!$D:$E,2,FALSE))</f>
        <v/>
      </c>
      <c r="C214" s="25"/>
      <c r="D214" s="12"/>
      <c r="E214" s="31"/>
      <c r="F214" s="32"/>
      <c r="G214" s="32"/>
      <c r="H214" s="13"/>
      <c r="I214" s="14"/>
      <c r="J214" s="167" t="str">
        <f t="shared" si="28"/>
        <v/>
      </c>
      <c r="K214" s="167" t="str">
        <f t="shared" si="29"/>
        <v/>
      </c>
      <c r="L214" s="20"/>
      <c r="M214" s="168"/>
      <c r="N214" s="135" t="str">
        <f>IF(ISERROR(VLOOKUP(D214,マスタ!$H:$I,2,FALSE)),"",VLOOKUP(D214,マスタ!$H:$I,2,FALSE))</f>
        <v/>
      </c>
      <c r="O214" s="136" t="e">
        <f t="shared" si="30"/>
        <v>#VALUE!</v>
      </c>
      <c r="P214" s="135" t="e">
        <f t="shared" si="31"/>
        <v>#VALUE!</v>
      </c>
    </row>
    <row r="215" spans="1:16" ht="20.25" customHeight="1" x14ac:dyDescent="0.4">
      <c r="A215" s="24"/>
      <c r="B215" s="166" t="str">
        <f>IF(ISERROR(VLOOKUP(C215,マスタ!$D:$E,2,FALSE)),"",VLOOKUP(C215,マスタ!$D:$E,2,FALSE))</f>
        <v/>
      </c>
      <c r="C215" s="25"/>
      <c r="D215" s="12"/>
      <c r="E215" s="31"/>
      <c r="F215" s="32"/>
      <c r="G215" s="32"/>
      <c r="H215" s="13"/>
      <c r="I215" s="14"/>
      <c r="J215" s="167" t="str">
        <f t="shared" si="28"/>
        <v/>
      </c>
      <c r="K215" s="167" t="str">
        <f t="shared" si="29"/>
        <v/>
      </c>
      <c r="L215" s="20"/>
      <c r="M215" s="168"/>
      <c r="N215" s="135" t="str">
        <f>IF(ISERROR(VLOOKUP(D215,マスタ!$H:$I,2,FALSE)),"",VLOOKUP(D215,マスタ!$H:$I,2,FALSE))</f>
        <v/>
      </c>
      <c r="O215" s="136" t="e">
        <f t="shared" si="30"/>
        <v>#VALUE!</v>
      </c>
      <c r="P215" s="135" t="e">
        <f t="shared" si="31"/>
        <v>#VALUE!</v>
      </c>
    </row>
    <row r="216" spans="1:16" ht="20.25" customHeight="1" x14ac:dyDescent="0.4">
      <c r="A216" s="24"/>
      <c r="B216" s="166" t="str">
        <f>IF(ISERROR(VLOOKUP(C216,マスタ!$D:$E,2,FALSE)),"",VLOOKUP(C216,マスタ!$D:$E,2,FALSE))</f>
        <v/>
      </c>
      <c r="C216" s="25"/>
      <c r="D216" s="12"/>
      <c r="E216" s="31"/>
      <c r="F216" s="32"/>
      <c r="G216" s="32"/>
      <c r="H216" s="13"/>
      <c r="I216" s="14"/>
      <c r="J216" s="167" t="str">
        <f t="shared" si="28"/>
        <v/>
      </c>
      <c r="K216" s="167" t="str">
        <f t="shared" si="29"/>
        <v/>
      </c>
      <c r="L216" s="20"/>
      <c r="M216" s="168"/>
      <c r="N216" s="135" t="str">
        <f>IF(ISERROR(VLOOKUP(D216,マスタ!$H:$I,2,FALSE)),"",VLOOKUP(D216,マスタ!$H:$I,2,FALSE))</f>
        <v/>
      </c>
      <c r="O216" s="136" t="e">
        <f t="shared" si="30"/>
        <v>#VALUE!</v>
      </c>
      <c r="P216" s="135" t="e">
        <f t="shared" si="31"/>
        <v>#VALUE!</v>
      </c>
    </row>
    <row r="217" spans="1:16" ht="20.25" customHeight="1" x14ac:dyDescent="0.4">
      <c r="A217" s="24"/>
      <c r="B217" s="166" t="str">
        <f>IF(ISERROR(VLOOKUP(C217,マスタ!$D:$E,2,FALSE)),"",VLOOKUP(C217,マスタ!$D:$E,2,FALSE))</f>
        <v/>
      </c>
      <c r="C217" s="25"/>
      <c r="D217" s="12"/>
      <c r="E217" s="31"/>
      <c r="F217" s="32"/>
      <c r="G217" s="32"/>
      <c r="H217" s="13"/>
      <c r="I217" s="14"/>
      <c r="J217" s="167" t="str">
        <f t="shared" si="28"/>
        <v/>
      </c>
      <c r="K217" s="167" t="str">
        <f t="shared" si="29"/>
        <v/>
      </c>
      <c r="L217" s="20"/>
      <c r="M217" s="168"/>
      <c r="N217" s="135" t="str">
        <f>IF(ISERROR(VLOOKUP(D217,マスタ!$H:$I,2,FALSE)),"",VLOOKUP(D217,マスタ!$H:$I,2,FALSE))</f>
        <v/>
      </c>
      <c r="O217" s="136" t="e">
        <f t="shared" si="30"/>
        <v>#VALUE!</v>
      </c>
      <c r="P217" s="135" t="e">
        <f t="shared" si="31"/>
        <v>#VALUE!</v>
      </c>
    </row>
    <row r="218" spans="1:16" ht="20.25" customHeight="1" x14ac:dyDescent="0.4">
      <c r="A218" s="24"/>
      <c r="B218" s="166" t="str">
        <f>IF(ISERROR(VLOOKUP(C218,マスタ!$D:$E,2,FALSE)),"",VLOOKUP(C218,マスタ!$D:$E,2,FALSE))</f>
        <v/>
      </c>
      <c r="C218" s="25"/>
      <c r="D218" s="12"/>
      <c r="E218" s="31"/>
      <c r="F218" s="32"/>
      <c r="G218" s="32"/>
      <c r="H218" s="13"/>
      <c r="I218" s="14"/>
      <c r="J218" s="167" t="str">
        <f t="shared" si="28"/>
        <v/>
      </c>
      <c r="K218" s="167" t="str">
        <f t="shared" si="29"/>
        <v/>
      </c>
      <c r="L218" s="20"/>
      <c r="M218" s="168"/>
      <c r="N218" s="135" t="str">
        <f>IF(ISERROR(VLOOKUP(D218,マスタ!$H:$I,2,FALSE)),"",VLOOKUP(D218,マスタ!$H:$I,2,FALSE))</f>
        <v/>
      </c>
      <c r="O218" s="136" t="e">
        <f t="shared" si="30"/>
        <v>#VALUE!</v>
      </c>
      <c r="P218" s="135" t="e">
        <f t="shared" si="31"/>
        <v>#VALUE!</v>
      </c>
    </row>
    <row r="219" spans="1:16" ht="20.25" customHeight="1" x14ac:dyDescent="0.4">
      <c r="A219" s="24"/>
      <c r="B219" s="166" t="str">
        <f>IF(ISERROR(VLOOKUP(C219,マスタ!$D:$E,2,FALSE)),"",VLOOKUP(C219,マスタ!$D:$E,2,FALSE))</f>
        <v/>
      </c>
      <c r="C219" s="25"/>
      <c r="D219" s="12"/>
      <c r="E219" s="31"/>
      <c r="F219" s="32"/>
      <c r="G219" s="32"/>
      <c r="H219" s="13"/>
      <c r="I219" s="14"/>
      <c r="J219" s="167" t="str">
        <f t="shared" si="28"/>
        <v/>
      </c>
      <c r="K219" s="167" t="str">
        <f t="shared" si="29"/>
        <v/>
      </c>
      <c r="L219" s="20"/>
      <c r="M219" s="168"/>
      <c r="N219" s="135" t="str">
        <f>IF(ISERROR(VLOOKUP(D219,マスタ!$H:$I,2,FALSE)),"",VLOOKUP(D219,マスタ!$H:$I,2,FALSE))</f>
        <v/>
      </c>
      <c r="O219" s="136" t="e">
        <f t="shared" si="30"/>
        <v>#VALUE!</v>
      </c>
      <c r="P219" s="135" t="e">
        <f t="shared" si="31"/>
        <v>#VALUE!</v>
      </c>
    </row>
    <row r="220" spans="1:16" ht="20.25" customHeight="1" x14ac:dyDescent="0.4">
      <c r="A220" s="24"/>
      <c r="B220" s="166" t="str">
        <f>IF(ISERROR(VLOOKUP(C220,マスタ!$D:$E,2,FALSE)),"",VLOOKUP(C220,マスタ!$D:$E,2,FALSE))</f>
        <v/>
      </c>
      <c r="C220" s="25"/>
      <c r="D220" s="12"/>
      <c r="E220" s="31"/>
      <c r="F220" s="32"/>
      <c r="G220" s="32"/>
      <c r="H220" s="13"/>
      <c r="I220" s="14"/>
      <c r="J220" s="167" t="str">
        <f t="shared" si="28"/>
        <v/>
      </c>
      <c r="K220" s="167" t="str">
        <f t="shared" si="29"/>
        <v/>
      </c>
      <c r="L220" s="20"/>
      <c r="M220" s="168"/>
      <c r="N220" s="135" t="str">
        <f>IF(ISERROR(VLOOKUP(D220,マスタ!$H:$I,2,FALSE)),"",VLOOKUP(D220,マスタ!$H:$I,2,FALSE))</f>
        <v/>
      </c>
      <c r="O220" s="136" t="e">
        <f t="shared" si="30"/>
        <v>#VALUE!</v>
      </c>
      <c r="P220" s="135" t="e">
        <f t="shared" si="31"/>
        <v>#VALUE!</v>
      </c>
    </row>
    <row r="221" spans="1:16" ht="20.25" customHeight="1" x14ac:dyDescent="0.4">
      <c r="A221" s="24"/>
      <c r="B221" s="166" t="str">
        <f>IF(ISERROR(VLOOKUP(C221,マスタ!$D:$E,2,FALSE)),"",VLOOKUP(C221,マスタ!$D:$E,2,FALSE))</f>
        <v/>
      </c>
      <c r="C221" s="25"/>
      <c r="D221" s="12"/>
      <c r="E221" s="31"/>
      <c r="F221" s="32"/>
      <c r="G221" s="32"/>
      <c r="H221" s="13"/>
      <c r="I221" s="14"/>
      <c r="J221" s="167" t="str">
        <f t="shared" si="28"/>
        <v/>
      </c>
      <c r="K221" s="167" t="str">
        <f t="shared" si="29"/>
        <v/>
      </c>
      <c r="L221" s="20"/>
      <c r="M221" s="168"/>
      <c r="N221" s="135" t="str">
        <f>IF(ISERROR(VLOOKUP(D221,マスタ!$H:$I,2,FALSE)),"",VLOOKUP(D221,マスタ!$H:$I,2,FALSE))</f>
        <v/>
      </c>
      <c r="O221" s="136" t="e">
        <f t="shared" si="30"/>
        <v>#VALUE!</v>
      </c>
      <c r="P221" s="135" t="e">
        <f t="shared" si="31"/>
        <v>#VALUE!</v>
      </c>
    </row>
    <row r="222" spans="1:16" ht="20.25" customHeight="1" x14ac:dyDescent="0.4">
      <c r="A222" s="24"/>
      <c r="B222" s="166" t="str">
        <f>IF(ISERROR(VLOOKUP(C222,マスタ!$D:$E,2,FALSE)),"",VLOOKUP(C222,マスタ!$D:$E,2,FALSE))</f>
        <v/>
      </c>
      <c r="C222" s="25"/>
      <c r="D222" s="12"/>
      <c r="E222" s="31"/>
      <c r="F222" s="32"/>
      <c r="G222" s="32"/>
      <c r="H222" s="13"/>
      <c r="I222" s="14"/>
      <c r="J222" s="167" t="str">
        <f t="shared" si="28"/>
        <v/>
      </c>
      <c r="K222" s="167" t="str">
        <f t="shared" si="29"/>
        <v/>
      </c>
      <c r="L222" s="20"/>
      <c r="M222" s="168"/>
      <c r="N222" s="135" t="str">
        <f>IF(ISERROR(VLOOKUP(D222,マスタ!$H:$I,2,FALSE)),"",VLOOKUP(D222,マスタ!$H:$I,2,FALSE))</f>
        <v/>
      </c>
      <c r="O222" s="136" t="e">
        <f t="shared" si="30"/>
        <v>#VALUE!</v>
      </c>
      <c r="P222" s="135" t="e">
        <f t="shared" si="31"/>
        <v>#VALUE!</v>
      </c>
    </row>
    <row r="223" spans="1:16" ht="20.25" customHeight="1" x14ac:dyDescent="0.4">
      <c r="A223" s="24"/>
      <c r="B223" s="166" t="str">
        <f>IF(ISERROR(VLOOKUP(C223,マスタ!$D:$E,2,FALSE)),"",VLOOKUP(C223,マスタ!$D:$E,2,FALSE))</f>
        <v/>
      </c>
      <c r="C223" s="25"/>
      <c r="D223" s="12"/>
      <c r="E223" s="31"/>
      <c r="F223" s="32"/>
      <c r="G223" s="32"/>
      <c r="H223" s="13"/>
      <c r="I223" s="14"/>
      <c r="J223" s="167" t="str">
        <f t="shared" si="28"/>
        <v/>
      </c>
      <c r="K223" s="167" t="str">
        <f t="shared" si="29"/>
        <v/>
      </c>
      <c r="L223" s="20"/>
      <c r="M223" s="168"/>
      <c r="N223" s="135" t="str">
        <f>IF(ISERROR(VLOOKUP(D223,マスタ!$H:$I,2,FALSE)),"",VLOOKUP(D223,マスタ!$H:$I,2,FALSE))</f>
        <v/>
      </c>
      <c r="O223" s="136" t="e">
        <f t="shared" si="30"/>
        <v>#VALUE!</v>
      </c>
      <c r="P223" s="135" t="e">
        <f t="shared" si="31"/>
        <v>#VALUE!</v>
      </c>
    </row>
    <row r="224" spans="1:16" ht="20.25" customHeight="1" x14ac:dyDescent="0.4">
      <c r="A224" s="24"/>
      <c r="B224" s="166" t="str">
        <f>IF(ISERROR(VLOOKUP(C224,マスタ!$D:$E,2,FALSE)),"",VLOOKUP(C224,マスタ!$D:$E,2,FALSE))</f>
        <v/>
      </c>
      <c r="C224" s="25"/>
      <c r="D224" s="12"/>
      <c r="E224" s="31"/>
      <c r="F224" s="32"/>
      <c r="G224" s="32"/>
      <c r="H224" s="13"/>
      <c r="I224" s="14"/>
      <c r="J224" s="167" t="str">
        <f t="shared" si="28"/>
        <v/>
      </c>
      <c r="K224" s="167" t="str">
        <f t="shared" si="29"/>
        <v/>
      </c>
      <c r="L224" s="20"/>
      <c r="M224" s="168"/>
      <c r="N224" s="135" t="str">
        <f>IF(ISERROR(VLOOKUP(D224,マスタ!$H:$I,2,FALSE)),"",VLOOKUP(D224,マスタ!$H:$I,2,FALSE))</f>
        <v/>
      </c>
      <c r="O224" s="136" t="e">
        <f t="shared" si="30"/>
        <v>#VALUE!</v>
      </c>
      <c r="P224" s="135" t="e">
        <f t="shared" si="31"/>
        <v>#VALUE!</v>
      </c>
    </row>
    <row r="225" spans="1:16" ht="20.25" customHeight="1" x14ac:dyDescent="0.4">
      <c r="A225" s="24"/>
      <c r="B225" s="166" t="str">
        <f>IF(ISERROR(VLOOKUP(C225,マスタ!$D:$E,2,FALSE)),"",VLOOKUP(C225,マスタ!$D:$E,2,FALSE))</f>
        <v/>
      </c>
      <c r="C225" s="25"/>
      <c r="D225" s="12"/>
      <c r="E225" s="31"/>
      <c r="F225" s="32"/>
      <c r="G225" s="32"/>
      <c r="H225" s="13"/>
      <c r="I225" s="14"/>
      <c r="J225" s="167" t="str">
        <f t="shared" si="28"/>
        <v/>
      </c>
      <c r="K225" s="167" t="str">
        <f t="shared" si="29"/>
        <v/>
      </c>
      <c r="L225" s="20"/>
      <c r="M225" s="168"/>
      <c r="N225" s="135" t="str">
        <f>IF(ISERROR(VLOOKUP(D225,マスタ!$H:$I,2,FALSE)),"",VLOOKUP(D225,マスタ!$H:$I,2,FALSE))</f>
        <v/>
      </c>
      <c r="O225" s="136" t="e">
        <f t="shared" si="30"/>
        <v>#VALUE!</v>
      </c>
      <c r="P225" s="135" t="e">
        <f t="shared" si="31"/>
        <v>#VALUE!</v>
      </c>
    </row>
    <row r="226" spans="1:16" ht="20.25" customHeight="1" x14ac:dyDescent="0.4">
      <c r="A226" s="24"/>
      <c r="B226" s="166" t="str">
        <f>IF(ISERROR(VLOOKUP(C226,マスタ!$D:$E,2,FALSE)),"",VLOOKUP(C226,マスタ!$D:$E,2,FALSE))</f>
        <v/>
      </c>
      <c r="C226" s="25"/>
      <c r="D226" s="12"/>
      <c r="E226" s="31"/>
      <c r="F226" s="32"/>
      <c r="G226" s="32"/>
      <c r="H226" s="13"/>
      <c r="I226" s="14"/>
      <c r="J226" s="167" t="str">
        <f t="shared" si="28"/>
        <v/>
      </c>
      <c r="K226" s="167" t="str">
        <f t="shared" si="29"/>
        <v/>
      </c>
      <c r="L226" s="20"/>
      <c r="M226" s="168"/>
      <c r="N226" s="135" t="str">
        <f>IF(ISERROR(VLOOKUP(D226,マスタ!$H:$I,2,FALSE)),"",VLOOKUP(D226,マスタ!$H:$I,2,FALSE))</f>
        <v/>
      </c>
      <c r="O226" s="136" t="e">
        <f t="shared" si="30"/>
        <v>#VALUE!</v>
      </c>
      <c r="P226" s="135" t="e">
        <f t="shared" si="31"/>
        <v>#VALUE!</v>
      </c>
    </row>
    <row r="227" spans="1:16" ht="20.25" customHeight="1" x14ac:dyDescent="0.4">
      <c r="A227" s="24"/>
      <c r="B227" s="166" t="str">
        <f>IF(ISERROR(VLOOKUP(C227,マスタ!$D:$E,2,FALSE)),"",VLOOKUP(C227,マスタ!$D:$E,2,FALSE))</f>
        <v/>
      </c>
      <c r="C227" s="25"/>
      <c r="D227" s="12"/>
      <c r="E227" s="31"/>
      <c r="F227" s="32"/>
      <c r="G227" s="32"/>
      <c r="H227" s="13"/>
      <c r="I227" s="14"/>
      <c r="J227" s="167" t="str">
        <f t="shared" si="28"/>
        <v/>
      </c>
      <c r="K227" s="167" t="str">
        <f t="shared" si="29"/>
        <v/>
      </c>
      <c r="L227" s="20"/>
      <c r="M227" s="168"/>
      <c r="N227" s="135" t="str">
        <f>IF(ISERROR(VLOOKUP(D227,マスタ!$H:$I,2,FALSE)),"",VLOOKUP(D227,マスタ!$H:$I,2,FALSE))</f>
        <v/>
      </c>
      <c r="O227" s="136" t="e">
        <f t="shared" si="30"/>
        <v>#VALUE!</v>
      </c>
      <c r="P227" s="135" t="e">
        <f t="shared" si="31"/>
        <v>#VALUE!</v>
      </c>
    </row>
    <row r="228" spans="1:16" ht="20.25" customHeight="1" x14ac:dyDescent="0.4">
      <c r="A228" s="24"/>
      <c r="B228" s="166" t="str">
        <f>IF(ISERROR(VLOOKUP(C228,マスタ!$D:$E,2,FALSE)),"",VLOOKUP(C228,マスタ!$D:$E,2,FALSE))</f>
        <v/>
      </c>
      <c r="C228" s="25"/>
      <c r="D228" s="12"/>
      <c r="E228" s="31"/>
      <c r="F228" s="32"/>
      <c r="G228" s="32"/>
      <c r="H228" s="13"/>
      <c r="I228" s="14"/>
      <c r="J228" s="167" t="str">
        <f t="shared" si="28"/>
        <v/>
      </c>
      <c r="K228" s="167" t="str">
        <f t="shared" si="29"/>
        <v/>
      </c>
      <c r="L228" s="20"/>
      <c r="M228" s="168"/>
      <c r="N228" s="135" t="str">
        <f>IF(ISERROR(VLOOKUP(D228,マスタ!$H:$I,2,FALSE)),"",VLOOKUP(D228,マスタ!$H:$I,2,FALSE))</f>
        <v/>
      </c>
      <c r="O228" s="136" t="e">
        <f t="shared" si="30"/>
        <v>#VALUE!</v>
      </c>
      <c r="P228" s="135" t="e">
        <f t="shared" si="31"/>
        <v>#VALUE!</v>
      </c>
    </row>
    <row r="229" spans="1:16" ht="20.25" customHeight="1" x14ac:dyDescent="0.4">
      <c r="A229" s="24"/>
      <c r="B229" s="166" t="str">
        <f>IF(ISERROR(VLOOKUP(C229,マスタ!$D:$E,2,FALSE)),"",VLOOKUP(C229,マスタ!$D:$E,2,FALSE))</f>
        <v/>
      </c>
      <c r="C229" s="25"/>
      <c r="D229" s="12"/>
      <c r="E229" s="31"/>
      <c r="F229" s="32"/>
      <c r="G229" s="32"/>
      <c r="H229" s="13"/>
      <c r="I229" s="14"/>
      <c r="J229" s="167" t="str">
        <f t="shared" si="28"/>
        <v/>
      </c>
      <c r="K229" s="167" t="str">
        <f t="shared" si="29"/>
        <v/>
      </c>
      <c r="L229" s="20"/>
      <c r="M229" s="168"/>
      <c r="N229" s="135" t="str">
        <f>IF(ISERROR(VLOOKUP(D229,マスタ!$H:$I,2,FALSE)),"",VLOOKUP(D229,マスタ!$H:$I,2,FALSE))</f>
        <v/>
      </c>
      <c r="O229" s="136" t="e">
        <f t="shared" si="30"/>
        <v>#VALUE!</v>
      </c>
      <c r="P229" s="135" t="e">
        <f t="shared" si="31"/>
        <v>#VALUE!</v>
      </c>
    </row>
    <row r="230" spans="1:16" ht="20.25" customHeight="1" x14ac:dyDescent="0.4">
      <c r="A230" s="24"/>
      <c r="B230" s="166" t="str">
        <f>IF(ISERROR(VLOOKUP(C230,マスタ!$D:$E,2,FALSE)),"",VLOOKUP(C230,マスタ!$D:$E,2,FALSE))</f>
        <v/>
      </c>
      <c r="C230" s="25"/>
      <c r="D230" s="12"/>
      <c r="E230" s="31"/>
      <c r="F230" s="32"/>
      <c r="G230" s="32"/>
      <c r="H230" s="13"/>
      <c r="I230" s="14"/>
      <c r="J230" s="167" t="str">
        <f t="shared" si="28"/>
        <v/>
      </c>
      <c r="K230" s="167" t="str">
        <f t="shared" si="29"/>
        <v/>
      </c>
      <c r="L230" s="20"/>
      <c r="M230" s="168"/>
      <c r="N230" s="135" t="str">
        <f>IF(ISERROR(VLOOKUP(D230,マスタ!$H:$I,2,FALSE)),"",VLOOKUP(D230,マスタ!$H:$I,2,FALSE))</f>
        <v/>
      </c>
      <c r="O230" s="136" t="e">
        <f t="shared" si="30"/>
        <v>#VALUE!</v>
      </c>
      <c r="P230" s="135" t="e">
        <f t="shared" si="31"/>
        <v>#VALUE!</v>
      </c>
    </row>
    <row r="231" spans="1:16" ht="20.25" customHeight="1" x14ac:dyDescent="0.4">
      <c r="A231" s="24"/>
      <c r="B231" s="166" t="str">
        <f>IF(ISERROR(VLOOKUP(C231,マスタ!$D:$E,2,FALSE)),"",VLOOKUP(C231,マスタ!$D:$E,2,FALSE))</f>
        <v/>
      </c>
      <c r="C231" s="25"/>
      <c r="D231" s="12"/>
      <c r="E231" s="31"/>
      <c r="F231" s="32"/>
      <c r="G231" s="32"/>
      <c r="H231" s="13"/>
      <c r="I231" s="14"/>
      <c r="J231" s="167" t="str">
        <f t="shared" si="28"/>
        <v/>
      </c>
      <c r="K231" s="167" t="str">
        <f t="shared" si="29"/>
        <v/>
      </c>
      <c r="L231" s="20"/>
      <c r="M231" s="168"/>
      <c r="N231" s="135" t="str">
        <f>IF(ISERROR(VLOOKUP(D231,マスタ!$H:$I,2,FALSE)),"",VLOOKUP(D231,マスタ!$H:$I,2,FALSE))</f>
        <v/>
      </c>
      <c r="O231" s="136" t="e">
        <f t="shared" si="30"/>
        <v>#VALUE!</v>
      </c>
      <c r="P231" s="135" t="e">
        <f t="shared" si="31"/>
        <v>#VALUE!</v>
      </c>
    </row>
    <row r="232" spans="1:16" ht="20.25" customHeight="1" x14ac:dyDescent="0.4">
      <c r="A232" s="24"/>
      <c r="B232" s="166" t="str">
        <f>IF(ISERROR(VLOOKUP(C232,マスタ!$D:$E,2,FALSE)),"",VLOOKUP(C232,マスタ!$D:$E,2,FALSE))</f>
        <v/>
      </c>
      <c r="C232" s="25"/>
      <c r="D232" s="12"/>
      <c r="E232" s="31"/>
      <c r="F232" s="32"/>
      <c r="G232" s="32"/>
      <c r="H232" s="13"/>
      <c r="I232" s="14"/>
      <c r="J232" s="167" t="str">
        <f t="shared" si="28"/>
        <v/>
      </c>
      <c r="K232" s="167" t="str">
        <f t="shared" si="29"/>
        <v/>
      </c>
      <c r="L232" s="20"/>
      <c r="M232" s="168"/>
      <c r="N232" s="135" t="str">
        <f>IF(ISERROR(VLOOKUP(D232,マスタ!$H:$I,2,FALSE)),"",VLOOKUP(D232,マスタ!$H:$I,2,FALSE))</f>
        <v/>
      </c>
      <c r="O232" s="136" t="e">
        <f t="shared" si="30"/>
        <v>#VALUE!</v>
      </c>
      <c r="P232" s="135" t="e">
        <f t="shared" si="31"/>
        <v>#VALUE!</v>
      </c>
    </row>
    <row r="233" spans="1:16" ht="20.25" customHeight="1" x14ac:dyDescent="0.4">
      <c r="A233" s="24"/>
      <c r="B233" s="166" t="str">
        <f>IF(ISERROR(VLOOKUP(C233,マスタ!$D:$E,2,FALSE)),"",VLOOKUP(C233,マスタ!$D:$E,2,FALSE))</f>
        <v/>
      </c>
      <c r="C233" s="25"/>
      <c r="D233" s="12"/>
      <c r="E233" s="31"/>
      <c r="F233" s="32"/>
      <c r="G233" s="32"/>
      <c r="H233" s="13"/>
      <c r="I233" s="14"/>
      <c r="J233" s="167" t="str">
        <f t="shared" si="28"/>
        <v/>
      </c>
      <c r="K233" s="167" t="str">
        <f t="shared" si="29"/>
        <v/>
      </c>
      <c r="L233" s="20"/>
      <c r="M233" s="168"/>
      <c r="N233" s="135" t="str">
        <f>IF(ISERROR(VLOOKUP(D233,マスタ!$H:$I,2,FALSE)),"",VLOOKUP(D233,マスタ!$H:$I,2,FALSE))</f>
        <v/>
      </c>
      <c r="O233" s="136" t="e">
        <f t="shared" si="30"/>
        <v>#VALUE!</v>
      </c>
      <c r="P233" s="135" t="e">
        <f t="shared" si="31"/>
        <v>#VALUE!</v>
      </c>
    </row>
    <row r="234" spans="1:16" ht="20.25" customHeight="1" x14ac:dyDescent="0.4">
      <c r="A234" s="24"/>
      <c r="B234" s="166" t="str">
        <f>IF(ISERROR(VLOOKUP(C234,マスタ!$D:$E,2,FALSE)),"",VLOOKUP(C234,マスタ!$D:$E,2,FALSE))</f>
        <v/>
      </c>
      <c r="C234" s="25"/>
      <c r="D234" s="12"/>
      <c r="E234" s="31"/>
      <c r="F234" s="32"/>
      <c r="G234" s="32"/>
      <c r="H234" s="13"/>
      <c r="I234" s="14"/>
      <c r="J234" s="167" t="str">
        <f t="shared" si="28"/>
        <v/>
      </c>
      <c r="K234" s="167" t="str">
        <f t="shared" si="29"/>
        <v/>
      </c>
      <c r="L234" s="20"/>
      <c r="M234" s="168"/>
      <c r="N234" s="135" t="str">
        <f>IF(ISERROR(VLOOKUP(D234,マスタ!$H:$I,2,FALSE)),"",VLOOKUP(D234,マスタ!$H:$I,2,FALSE))</f>
        <v/>
      </c>
      <c r="O234" s="136" t="e">
        <f t="shared" si="30"/>
        <v>#VALUE!</v>
      </c>
      <c r="P234" s="135" t="e">
        <f t="shared" si="31"/>
        <v>#VALUE!</v>
      </c>
    </row>
    <row r="235" spans="1:16" ht="20.25" customHeight="1" x14ac:dyDescent="0.4">
      <c r="A235" s="24"/>
      <c r="B235" s="166" t="str">
        <f>IF(ISERROR(VLOOKUP(C235,マスタ!$D:$E,2,FALSE)),"",VLOOKUP(C235,マスタ!$D:$E,2,FALSE))</f>
        <v/>
      </c>
      <c r="C235" s="25"/>
      <c r="D235" s="12"/>
      <c r="E235" s="31"/>
      <c r="F235" s="32"/>
      <c r="G235" s="32"/>
      <c r="H235" s="13"/>
      <c r="I235" s="14"/>
      <c r="J235" s="167" t="str">
        <f t="shared" si="28"/>
        <v/>
      </c>
      <c r="K235" s="167" t="str">
        <f t="shared" si="29"/>
        <v/>
      </c>
      <c r="L235" s="20"/>
      <c r="M235" s="168"/>
      <c r="N235" s="135" t="str">
        <f>IF(ISERROR(VLOOKUP(D235,マスタ!$H:$I,2,FALSE)),"",VLOOKUP(D235,マスタ!$H:$I,2,FALSE))</f>
        <v/>
      </c>
      <c r="O235" s="136" t="e">
        <f t="shared" si="30"/>
        <v>#VALUE!</v>
      </c>
      <c r="P235" s="135" t="e">
        <f t="shared" si="31"/>
        <v>#VALUE!</v>
      </c>
    </row>
    <row r="236" spans="1:16" ht="20.25" customHeight="1" thickBot="1" x14ac:dyDescent="0.45">
      <c r="A236" s="26"/>
      <c r="B236" s="169" t="str">
        <f>IF(ISERROR(VLOOKUP(C236,マスタ!$D:$E,2,FALSE)),"",VLOOKUP(C236,マスタ!$D:$E,2,FALSE))</f>
        <v/>
      </c>
      <c r="C236" s="27"/>
      <c r="D236" s="15"/>
      <c r="E236" s="33"/>
      <c r="F236" s="34"/>
      <c r="G236" s="35"/>
      <c r="H236" s="16"/>
      <c r="I236" s="17"/>
      <c r="J236" s="170" t="str">
        <f t="shared" si="28"/>
        <v/>
      </c>
      <c r="K236" s="171" t="str">
        <f t="shared" si="29"/>
        <v/>
      </c>
      <c r="L236" s="21"/>
      <c r="M236" s="172"/>
      <c r="N236" s="135" t="str">
        <f>IF(ISERROR(VLOOKUP(D236,マスタ!$H:$I,2,FALSE)),"",VLOOKUP(D236,マスタ!$H:$I,2,FALSE))</f>
        <v/>
      </c>
      <c r="O236" s="136" t="e">
        <f t="shared" si="30"/>
        <v>#VALUE!</v>
      </c>
      <c r="P236" s="135" t="e">
        <f t="shared" si="31"/>
        <v>#VALUE!</v>
      </c>
    </row>
    <row r="237" spans="1:16" ht="20.25" thickTop="1" thickBot="1" x14ac:dyDescent="0.45">
      <c r="A237" s="173" t="s">
        <v>37</v>
      </c>
      <c r="B237" s="274"/>
      <c r="C237" s="274"/>
      <c r="D237" s="274"/>
      <c r="E237" s="274"/>
      <c r="F237" s="274"/>
      <c r="G237" s="274"/>
      <c r="H237" s="275"/>
      <c r="I237" s="174" t="s">
        <v>38</v>
      </c>
      <c r="J237" s="175">
        <f>SUM(J211:J236)</f>
        <v>0</v>
      </c>
      <c r="K237" s="175">
        <f>SUM(K211:K236)</f>
        <v>0</v>
      </c>
      <c r="L237" s="176"/>
      <c r="M237" s="72"/>
    </row>
    <row r="238" spans="1:16" ht="19.5" thickTop="1" x14ac:dyDescent="0.15">
      <c r="A238" s="177"/>
      <c r="B238" s="276"/>
      <c r="C238" s="276"/>
      <c r="D238" s="276"/>
      <c r="E238" s="276"/>
      <c r="F238" s="276"/>
      <c r="G238" s="276"/>
      <c r="H238" s="277"/>
      <c r="I238" s="178" t="s">
        <v>23</v>
      </c>
      <c r="J238" s="175" t="str">
        <f>IF(AND(J266=0,J209="",J237&lt;&gt;0),SUMIF($I$8:$I237,"小計",J$8:J237),"")</f>
        <v/>
      </c>
      <c r="K238" s="175" t="str">
        <f>IF(AND(K266=0,K209="",K237&lt;&gt;0),ROUND(SUMIF($I$8:$I237,"小計",K$8:K237),0),"")</f>
        <v/>
      </c>
      <c r="L238" s="176"/>
    </row>
    <row r="239" spans="1:16" ht="19.5" thickBot="1" x14ac:dyDescent="0.45">
      <c r="A239" s="154" t="s">
        <v>11</v>
      </c>
      <c r="B239" s="105" t="s">
        <v>12</v>
      </c>
      <c r="C239" s="102" t="s">
        <v>13</v>
      </c>
      <c r="D239" s="104" t="s">
        <v>303</v>
      </c>
      <c r="E239" s="103" t="s">
        <v>39</v>
      </c>
      <c r="F239" s="155" t="s">
        <v>36</v>
      </c>
      <c r="G239" s="103" t="s">
        <v>15</v>
      </c>
      <c r="H239" s="156" t="s">
        <v>16</v>
      </c>
      <c r="I239" s="157" t="s">
        <v>17</v>
      </c>
      <c r="J239" s="158" t="s">
        <v>18</v>
      </c>
      <c r="K239" s="159" t="s">
        <v>19</v>
      </c>
      <c r="L239" s="104" t="s">
        <v>20</v>
      </c>
      <c r="M239" s="104" t="s">
        <v>21</v>
      </c>
      <c r="N239" s="160" t="s">
        <v>297</v>
      </c>
      <c r="O239" s="160" t="s">
        <v>298</v>
      </c>
      <c r="P239" s="160" t="s">
        <v>299</v>
      </c>
    </row>
    <row r="240" spans="1:16" ht="20.25" customHeight="1" thickTop="1" x14ac:dyDescent="0.4">
      <c r="A240" s="22"/>
      <c r="B240" s="161" t="str">
        <f>IF(ISERROR(VLOOKUP(C240,マスタ!$D:$E,2,FALSE)),"",VLOOKUP(C240,マスタ!$D:$E,2,FALSE))</f>
        <v/>
      </c>
      <c r="C240" s="23"/>
      <c r="D240" s="9"/>
      <c r="E240" s="28"/>
      <c r="F240" s="29"/>
      <c r="G240" s="30"/>
      <c r="H240" s="10"/>
      <c r="I240" s="11"/>
      <c r="J240" s="162" t="str">
        <f t="shared" ref="J240:J265" si="32">IF(OR(H240="",I240=""),"",ROUND(H240*I240,0))</f>
        <v/>
      </c>
      <c r="K240" s="163" t="str">
        <f t="shared" ref="K240:K265" si="33">IF(J240="","",IF(L240="",ROUND(H240*I240*$O$3,0),J240))</f>
        <v/>
      </c>
      <c r="L240" s="19"/>
      <c r="M240" s="164"/>
      <c r="N240" s="165" t="str">
        <f>IF(ISERROR(VLOOKUP(D240,マスタ!$H:$I,2,FALSE)),"",VLOOKUP(D240,マスタ!$H:$I,2,FALSE))</f>
        <v/>
      </c>
      <c r="O240" s="165" t="e">
        <f>ROUNDDOWN($F$3/10^5,0)</f>
        <v>#VALUE!</v>
      </c>
      <c r="P240" s="165" t="e">
        <f>IF($F$3=61008000,51000,IF($F$3=62008100,52000,IF(AND(O240&gt;=1,O240&lt;=199),51100,IF(AND(O240&gt;=200,O240&lt;=299),52100,IF(O240=550,51220,IF(O240=610,51100,IF(O240=620,52100,"部門コード無し")))))))</f>
        <v>#VALUE!</v>
      </c>
    </row>
    <row r="241" spans="1:16" ht="20.25" customHeight="1" x14ac:dyDescent="0.4">
      <c r="A241" s="24"/>
      <c r="B241" s="166" t="str">
        <f>IF(ISERROR(VLOOKUP(C241,マスタ!$D:$E,2,FALSE)),"",VLOOKUP(C241,マスタ!$D:$E,2,FALSE))</f>
        <v/>
      </c>
      <c r="C241" s="25"/>
      <c r="D241" s="12"/>
      <c r="E241" s="31"/>
      <c r="F241" s="32"/>
      <c r="G241" s="32"/>
      <c r="H241" s="13"/>
      <c r="I241" s="14"/>
      <c r="J241" s="167" t="str">
        <f t="shared" si="32"/>
        <v/>
      </c>
      <c r="K241" s="167" t="str">
        <f t="shared" si="33"/>
        <v/>
      </c>
      <c r="L241" s="20"/>
      <c r="M241" s="168"/>
      <c r="N241" s="135" t="str">
        <f>IF(ISERROR(VLOOKUP(D241,マスタ!$H:$I,2,FALSE)),"",VLOOKUP(D241,マスタ!$H:$I,2,FALSE))</f>
        <v/>
      </c>
      <c r="O241" s="136" t="e">
        <f t="shared" ref="O241:O265" si="34">ROUNDDOWN($F$3/10^5,0)</f>
        <v>#VALUE!</v>
      </c>
      <c r="P241" s="135" t="e">
        <f t="shared" ref="P241:P265" si="35">IF($F$3=61008000,51000,IF($F$3=62008100,52000,IF(AND(O241&gt;=1,O241&lt;=199),51100,IF(AND(O241&gt;=200,O241&lt;=299),52100,IF(O241=550,51220,IF(O241=610,51100,IF(O241=620,52100,"部門コード無し")))))))</f>
        <v>#VALUE!</v>
      </c>
    </row>
    <row r="242" spans="1:16" ht="20.25" customHeight="1" x14ac:dyDescent="0.4">
      <c r="A242" s="24"/>
      <c r="B242" s="166" t="str">
        <f>IF(ISERROR(VLOOKUP(C242,マスタ!$D:$E,2,FALSE)),"",VLOOKUP(C242,マスタ!$D:$E,2,FALSE))</f>
        <v/>
      </c>
      <c r="C242" s="25"/>
      <c r="D242" s="12"/>
      <c r="E242" s="31"/>
      <c r="F242" s="32"/>
      <c r="G242" s="32"/>
      <c r="H242" s="13"/>
      <c r="I242" s="14"/>
      <c r="J242" s="167" t="str">
        <f t="shared" si="32"/>
        <v/>
      </c>
      <c r="K242" s="167" t="str">
        <f t="shared" si="33"/>
        <v/>
      </c>
      <c r="L242" s="20"/>
      <c r="M242" s="168"/>
      <c r="N242" s="135" t="str">
        <f>IF(ISERROR(VLOOKUP(D242,マスタ!$H:$I,2,FALSE)),"",VLOOKUP(D242,マスタ!$H:$I,2,FALSE))</f>
        <v/>
      </c>
      <c r="O242" s="136" t="e">
        <f t="shared" si="34"/>
        <v>#VALUE!</v>
      </c>
      <c r="P242" s="135" t="e">
        <f t="shared" si="35"/>
        <v>#VALUE!</v>
      </c>
    </row>
    <row r="243" spans="1:16" ht="20.25" customHeight="1" x14ac:dyDescent="0.4">
      <c r="A243" s="24"/>
      <c r="B243" s="166" t="str">
        <f>IF(ISERROR(VLOOKUP(C243,マスタ!$D:$E,2,FALSE)),"",VLOOKUP(C243,マスタ!$D:$E,2,FALSE))</f>
        <v/>
      </c>
      <c r="C243" s="25"/>
      <c r="D243" s="12"/>
      <c r="E243" s="31"/>
      <c r="F243" s="32"/>
      <c r="G243" s="32"/>
      <c r="H243" s="13"/>
      <c r="I243" s="14"/>
      <c r="J243" s="167" t="str">
        <f t="shared" si="32"/>
        <v/>
      </c>
      <c r="K243" s="167" t="str">
        <f t="shared" si="33"/>
        <v/>
      </c>
      <c r="L243" s="20"/>
      <c r="M243" s="168"/>
      <c r="N243" s="135" t="str">
        <f>IF(ISERROR(VLOOKUP(D243,マスタ!$H:$I,2,FALSE)),"",VLOOKUP(D243,マスタ!$H:$I,2,FALSE))</f>
        <v/>
      </c>
      <c r="O243" s="136" t="e">
        <f t="shared" si="34"/>
        <v>#VALUE!</v>
      </c>
      <c r="P243" s="135" t="e">
        <f t="shared" si="35"/>
        <v>#VALUE!</v>
      </c>
    </row>
    <row r="244" spans="1:16" ht="20.25" customHeight="1" x14ac:dyDescent="0.4">
      <c r="A244" s="24"/>
      <c r="B244" s="166" t="str">
        <f>IF(ISERROR(VLOOKUP(C244,マスタ!$D:$E,2,FALSE)),"",VLOOKUP(C244,マスタ!$D:$E,2,FALSE))</f>
        <v/>
      </c>
      <c r="C244" s="25"/>
      <c r="D244" s="12"/>
      <c r="E244" s="31"/>
      <c r="F244" s="32"/>
      <c r="G244" s="32"/>
      <c r="H244" s="13"/>
      <c r="I244" s="14"/>
      <c r="J244" s="167" t="str">
        <f t="shared" si="32"/>
        <v/>
      </c>
      <c r="K244" s="167" t="str">
        <f t="shared" si="33"/>
        <v/>
      </c>
      <c r="L244" s="20"/>
      <c r="M244" s="168"/>
      <c r="N244" s="135" t="str">
        <f>IF(ISERROR(VLOOKUP(D244,マスタ!$H:$I,2,FALSE)),"",VLOOKUP(D244,マスタ!$H:$I,2,FALSE))</f>
        <v/>
      </c>
      <c r="O244" s="136" t="e">
        <f t="shared" si="34"/>
        <v>#VALUE!</v>
      </c>
      <c r="P244" s="135" t="e">
        <f t="shared" si="35"/>
        <v>#VALUE!</v>
      </c>
    </row>
    <row r="245" spans="1:16" ht="20.25" customHeight="1" x14ac:dyDescent="0.4">
      <c r="A245" s="24"/>
      <c r="B245" s="166" t="str">
        <f>IF(ISERROR(VLOOKUP(C245,マスタ!$D:$E,2,FALSE)),"",VLOOKUP(C245,マスタ!$D:$E,2,FALSE))</f>
        <v/>
      </c>
      <c r="C245" s="25"/>
      <c r="D245" s="12"/>
      <c r="E245" s="31"/>
      <c r="F245" s="32"/>
      <c r="G245" s="32"/>
      <c r="H245" s="13"/>
      <c r="I245" s="14"/>
      <c r="J245" s="167" t="str">
        <f t="shared" si="32"/>
        <v/>
      </c>
      <c r="K245" s="167" t="str">
        <f t="shared" si="33"/>
        <v/>
      </c>
      <c r="L245" s="20"/>
      <c r="M245" s="168"/>
      <c r="N245" s="135" t="str">
        <f>IF(ISERROR(VLOOKUP(D245,マスタ!$H:$I,2,FALSE)),"",VLOOKUP(D245,マスタ!$H:$I,2,FALSE))</f>
        <v/>
      </c>
      <c r="O245" s="136" t="e">
        <f t="shared" si="34"/>
        <v>#VALUE!</v>
      </c>
      <c r="P245" s="135" t="e">
        <f t="shared" si="35"/>
        <v>#VALUE!</v>
      </c>
    </row>
    <row r="246" spans="1:16" ht="20.25" customHeight="1" x14ac:dyDescent="0.4">
      <c r="A246" s="24"/>
      <c r="B246" s="166" t="str">
        <f>IF(ISERROR(VLOOKUP(C246,マスタ!$D:$E,2,FALSE)),"",VLOOKUP(C246,マスタ!$D:$E,2,FALSE))</f>
        <v/>
      </c>
      <c r="C246" s="25"/>
      <c r="D246" s="12"/>
      <c r="E246" s="31"/>
      <c r="F246" s="32"/>
      <c r="G246" s="32"/>
      <c r="H246" s="13"/>
      <c r="I246" s="14"/>
      <c r="J246" s="167" t="str">
        <f t="shared" si="32"/>
        <v/>
      </c>
      <c r="K246" s="167" t="str">
        <f t="shared" si="33"/>
        <v/>
      </c>
      <c r="L246" s="20"/>
      <c r="M246" s="168"/>
      <c r="N246" s="135" t="str">
        <f>IF(ISERROR(VLOOKUP(D246,マスタ!$H:$I,2,FALSE)),"",VLOOKUP(D246,マスタ!$H:$I,2,FALSE))</f>
        <v/>
      </c>
      <c r="O246" s="136" t="e">
        <f t="shared" si="34"/>
        <v>#VALUE!</v>
      </c>
      <c r="P246" s="135" t="e">
        <f t="shared" si="35"/>
        <v>#VALUE!</v>
      </c>
    </row>
    <row r="247" spans="1:16" ht="20.25" customHeight="1" x14ac:dyDescent="0.4">
      <c r="A247" s="24"/>
      <c r="B247" s="166" t="str">
        <f>IF(ISERROR(VLOOKUP(C247,マスタ!$D:$E,2,FALSE)),"",VLOOKUP(C247,マスタ!$D:$E,2,FALSE))</f>
        <v/>
      </c>
      <c r="C247" s="25"/>
      <c r="D247" s="12"/>
      <c r="E247" s="31"/>
      <c r="F247" s="32"/>
      <c r="G247" s="32"/>
      <c r="H247" s="13"/>
      <c r="I247" s="14"/>
      <c r="J247" s="167" t="str">
        <f t="shared" si="32"/>
        <v/>
      </c>
      <c r="K247" s="167" t="str">
        <f t="shared" si="33"/>
        <v/>
      </c>
      <c r="L247" s="20"/>
      <c r="M247" s="168"/>
      <c r="N247" s="135" t="str">
        <f>IF(ISERROR(VLOOKUP(D247,マスタ!$H:$I,2,FALSE)),"",VLOOKUP(D247,マスタ!$H:$I,2,FALSE))</f>
        <v/>
      </c>
      <c r="O247" s="136" t="e">
        <f t="shared" si="34"/>
        <v>#VALUE!</v>
      </c>
      <c r="P247" s="135" t="e">
        <f t="shared" si="35"/>
        <v>#VALUE!</v>
      </c>
    </row>
    <row r="248" spans="1:16" ht="20.25" customHeight="1" x14ac:dyDescent="0.4">
      <c r="A248" s="24"/>
      <c r="B248" s="166" t="str">
        <f>IF(ISERROR(VLOOKUP(C248,マスタ!$D:$E,2,FALSE)),"",VLOOKUP(C248,マスタ!$D:$E,2,FALSE))</f>
        <v/>
      </c>
      <c r="C248" s="25"/>
      <c r="D248" s="12"/>
      <c r="E248" s="31"/>
      <c r="F248" s="32"/>
      <c r="G248" s="32"/>
      <c r="H248" s="13"/>
      <c r="I248" s="14"/>
      <c r="J248" s="167" t="str">
        <f t="shared" si="32"/>
        <v/>
      </c>
      <c r="K248" s="167" t="str">
        <f t="shared" si="33"/>
        <v/>
      </c>
      <c r="L248" s="20"/>
      <c r="M248" s="168"/>
      <c r="N248" s="135" t="str">
        <f>IF(ISERROR(VLOOKUP(D248,マスタ!$H:$I,2,FALSE)),"",VLOOKUP(D248,マスタ!$H:$I,2,FALSE))</f>
        <v/>
      </c>
      <c r="O248" s="136" t="e">
        <f t="shared" si="34"/>
        <v>#VALUE!</v>
      </c>
      <c r="P248" s="135" t="e">
        <f t="shared" si="35"/>
        <v>#VALUE!</v>
      </c>
    </row>
    <row r="249" spans="1:16" ht="20.25" customHeight="1" x14ac:dyDescent="0.4">
      <c r="A249" s="24"/>
      <c r="B249" s="166" t="str">
        <f>IF(ISERROR(VLOOKUP(C249,マスタ!$D:$E,2,FALSE)),"",VLOOKUP(C249,マスタ!$D:$E,2,FALSE))</f>
        <v/>
      </c>
      <c r="C249" s="25"/>
      <c r="D249" s="12"/>
      <c r="E249" s="31"/>
      <c r="F249" s="32"/>
      <c r="G249" s="32"/>
      <c r="H249" s="13"/>
      <c r="I249" s="14"/>
      <c r="J249" s="167" t="str">
        <f t="shared" si="32"/>
        <v/>
      </c>
      <c r="K249" s="167" t="str">
        <f t="shared" si="33"/>
        <v/>
      </c>
      <c r="L249" s="20"/>
      <c r="M249" s="168"/>
      <c r="N249" s="135" t="str">
        <f>IF(ISERROR(VLOOKUP(D249,マスタ!$H:$I,2,FALSE)),"",VLOOKUP(D249,マスタ!$H:$I,2,FALSE))</f>
        <v/>
      </c>
      <c r="O249" s="136" t="e">
        <f t="shared" si="34"/>
        <v>#VALUE!</v>
      </c>
      <c r="P249" s="135" t="e">
        <f t="shared" si="35"/>
        <v>#VALUE!</v>
      </c>
    </row>
    <row r="250" spans="1:16" ht="20.25" customHeight="1" x14ac:dyDescent="0.4">
      <c r="A250" s="24"/>
      <c r="B250" s="166" t="str">
        <f>IF(ISERROR(VLOOKUP(C250,マスタ!$D:$E,2,FALSE)),"",VLOOKUP(C250,マスタ!$D:$E,2,FALSE))</f>
        <v/>
      </c>
      <c r="C250" s="25"/>
      <c r="D250" s="12"/>
      <c r="E250" s="31"/>
      <c r="F250" s="32"/>
      <c r="G250" s="32"/>
      <c r="H250" s="13"/>
      <c r="I250" s="14"/>
      <c r="J250" s="167" t="str">
        <f t="shared" si="32"/>
        <v/>
      </c>
      <c r="K250" s="167" t="str">
        <f t="shared" si="33"/>
        <v/>
      </c>
      <c r="L250" s="20"/>
      <c r="M250" s="168"/>
      <c r="N250" s="135" t="str">
        <f>IF(ISERROR(VLOOKUP(D250,マスタ!$H:$I,2,FALSE)),"",VLOOKUP(D250,マスタ!$H:$I,2,FALSE))</f>
        <v/>
      </c>
      <c r="O250" s="136" t="e">
        <f t="shared" si="34"/>
        <v>#VALUE!</v>
      </c>
      <c r="P250" s="135" t="e">
        <f t="shared" si="35"/>
        <v>#VALUE!</v>
      </c>
    </row>
    <row r="251" spans="1:16" ht="20.25" customHeight="1" x14ac:dyDescent="0.4">
      <c r="A251" s="24"/>
      <c r="B251" s="166" t="str">
        <f>IF(ISERROR(VLOOKUP(C251,マスタ!$D:$E,2,FALSE)),"",VLOOKUP(C251,マスタ!$D:$E,2,FALSE))</f>
        <v/>
      </c>
      <c r="C251" s="25"/>
      <c r="D251" s="12"/>
      <c r="E251" s="31"/>
      <c r="F251" s="32"/>
      <c r="G251" s="32"/>
      <c r="H251" s="13"/>
      <c r="I251" s="14"/>
      <c r="J251" s="167" t="str">
        <f t="shared" si="32"/>
        <v/>
      </c>
      <c r="K251" s="167" t="str">
        <f t="shared" si="33"/>
        <v/>
      </c>
      <c r="L251" s="20"/>
      <c r="M251" s="168"/>
      <c r="N251" s="135" t="str">
        <f>IF(ISERROR(VLOOKUP(D251,マスタ!$H:$I,2,FALSE)),"",VLOOKUP(D251,マスタ!$H:$I,2,FALSE))</f>
        <v/>
      </c>
      <c r="O251" s="136" t="e">
        <f t="shared" si="34"/>
        <v>#VALUE!</v>
      </c>
      <c r="P251" s="135" t="e">
        <f t="shared" si="35"/>
        <v>#VALUE!</v>
      </c>
    </row>
    <row r="252" spans="1:16" ht="20.25" customHeight="1" x14ac:dyDescent="0.4">
      <c r="A252" s="24"/>
      <c r="B252" s="166" t="str">
        <f>IF(ISERROR(VLOOKUP(C252,マスタ!$D:$E,2,FALSE)),"",VLOOKUP(C252,マスタ!$D:$E,2,FALSE))</f>
        <v/>
      </c>
      <c r="C252" s="25"/>
      <c r="D252" s="12"/>
      <c r="E252" s="31"/>
      <c r="F252" s="32"/>
      <c r="G252" s="32"/>
      <c r="H252" s="13"/>
      <c r="I252" s="14"/>
      <c r="J252" s="167" t="str">
        <f t="shared" si="32"/>
        <v/>
      </c>
      <c r="K252" s="167" t="str">
        <f t="shared" si="33"/>
        <v/>
      </c>
      <c r="L252" s="20"/>
      <c r="M252" s="168"/>
      <c r="N252" s="135" t="str">
        <f>IF(ISERROR(VLOOKUP(D252,マスタ!$H:$I,2,FALSE)),"",VLOOKUP(D252,マスタ!$H:$I,2,FALSE))</f>
        <v/>
      </c>
      <c r="O252" s="136" t="e">
        <f t="shared" si="34"/>
        <v>#VALUE!</v>
      </c>
      <c r="P252" s="135" t="e">
        <f t="shared" si="35"/>
        <v>#VALUE!</v>
      </c>
    </row>
    <row r="253" spans="1:16" ht="20.25" customHeight="1" x14ac:dyDescent="0.4">
      <c r="A253" s="24"/>
      <c r="B253" s="166" t="str">
        <f>IF(ISERROR(VLOOKUP(C253,マスタ!$D:$E,2,FALSE)),"",VLOOKUP(C253,マスタ!$D:$E,2,FALSE))</f>
        <v/>
      </c>
      <c r="C253" s="25"/>
      <c r="D253" s="12"/>
      <c r="E253" s="31"/>
      <c r="F253" s="32"/>
      <c r="G253" s="32"/>
      <c r="H253" s="13"/>
      <c r="I253" s="14"/>
      <c r="J253" s="167" t="str">
        <f t="shared" si="32"/>
        <v/>
      </c>
      <c r="K253" s="167" t="str">
        <f t="shared" si="33"/>
        <v/>
      </c>
      <c r="L253" s="20"/>
      <c r="M253" s="168"/>
      <c r="N253" s="135" t="str">
        <f>IF(ISERROR(VLOOKUP(D253,マスタ!$H:$I,2,FALSE)),"",VLOOKUP(D253,マスタ!$H:$I,2,FALSE))</f>
        <v/>
      </c>
      <c r="O253" s="136" t="e">
        <f t="shared" si="34"/>
        <v>#VALUE!</v>
      </c>
      <c r="P253" s="135" t="e">
        <f t="shared" si="35"/>
        <v>#VALUE!</v>
      </c>
    </row>
    <row r="254" spans="1:16" ht="20.25" customHeight="1" x14ac:dyDescent="0.4">
      <c r="A254" s="24"/>
      <c r="B254" s="166" t="str">
        <f>IF(ISERROR(VLOOKUP(C254,マスタ!$D:$E,2,FALSE)),"",VLOOKUP(C254,マスタ!$D:$E,2,FALSE))</f>
        <v/>
      </c>
      <c r="C254" s="25"/>
      <c r="D254" s="12"/>
      <c r="E254" s="31"/>
      <c r="F254" s="32"/>
      <c r="G254" s="32"/>
      <c r="H254" s="13"/>
      <c r="I254" s="14"/>
      <c r="J254" s="167" t="str">
        <f t="shared" si="32"/>
        <v/>
      </c>
      <c r="K254" s="167" t="str">
        <f t="shared" si="33"/>
        <v/>
      </c>
      <c r="L254" s="20"/>
      <c r="M254" s="168"/>
      <c r="N254" s="135" t="str">
        <f>IF(ISERROR(VLOOKUP(D254,マスタ!$H:$I,2,FALSE)),"",VLOOKUP(D254,マスタ!$H:$I,2,FALSE))</f>
        <v/>
      </c>
      <c r="O254" s="136" t="e">
        <f t="shared" si="34"/>
        <v>#VALUE!</v>
      </c>
      <c r="P254" s="135" t="e">
        <f t="shared" si="35"/>
        <v>#VALUE!</v>
      </c>
    </row>
    <row r="255" spans="1:16" ht="20.25" customHeight="1" x14ac:dyDescent="0.4">
      <c r="A255" s="24"/>
      <c r="B255" s="166" t="str">
        <f>IF(ISERROR(VLOOKUP(C255,マスタ!$D:$E,2,FALSE)),"",VLOOKUP(C255,マスタ!$D:$E,2,FALSE))</f>
        <v/>
      </c>
      <c r="C255" s="25"/>
      <c r="D255" s="12"/>
      <c r="E255" s="31"/>
      <c r="F255" s="32"/>
      <c r="G255" s="32"/>
      <c r="H255" s="13"/>
      <c r="I255" s="14"/>
      <c r="J255" s="167" t="str">
        <f t="shared" si="32"/>
        <v/>
      </c>
      <c r="K255" s="167" t="str">
        <f t="shared" si="33"/>
        <v/>
      </c>
      <c r="L255" s="20"/>
      <c r="M255" s="168"/>
      <c r="N255" s="135" t="str">
        <f>IF(ISERROR(VLOOKUP(D255,マスタ!$H:$I,2,FALSE)),"",VLOOKUP(D255,マスタ!$H:$I,2,FALSE))</f>
        <v/>
      </c>
      <c r="O255" s="136" t="e">
        <f t="shared" si="34"/>
        <v>#VALUE!</v>
      </c>
      <c r="P255" s="135" t="e">
        <f t="shared" si="35"/>
        <v>#VALUE!</v>
      </c>
    </row>
    <row r="256" spans="1:16" ht="20.25" customHeight="1" x14ac:dyDescent="0.4">
      <c r="A256" s="24"/>
      <c r="B256" s="166" t="str">
        <f>IF(ISERROR(VLOOKUP(C256,マスタ!$D:$E,2,FALSE)),"",VLOOKUP(C256,マスタ!$D:$E,2,FALSE))</f>
        <v/>
      </c>
      <c r="C256" s="25"/>
      <c r="D256" s="12"/>
      <c r="E256" s="31"/>
      <c r="F256" s="32"/>
      <c r="G256" s="32"/>
      <c r="H256" s="13"/>
      <c r="I256" s="14"/>
      <c r="J256" s="167" t="str">
        <f t="shared" si="32"/>
        <v/>
      </c>
      <c r="K256" s="167" t="str">
        <f t="shared" si="33"/>
        <v/>
      </c>
      <c r="L256" s="20"/>
      <c r="M256" s="168"/>
      <c r="N256" s="135" t="str">
        <f>IF(ISERROR(VLOOKUP(D256,マスタ!$H:$I,2,FALSE)),"",VLOOKUP(D256,マスタ!$H:$I,2,FALSE))</f>
        <v/>
      </c>
      <c r="O256" s="136" t="e">
        <f t="shared" si="34"/>
        <v>#VALUE!</v>
      </c>
      <c r="P256" s="135" t="e">
        <f t="shared" si="35"/>
        <v>#VALUE!</v>
      </c>
    </row>
    <row r="257" spans="1:16" ht="20.25" customHeight="1" x14ac:dyDescent="0.4">
      <c r="A257" s="24"/>
      <c r="B257" s="166" t="str">
        <f>IF(ISERROR(VLOOKUP(C257,マスタ!$D:$E,2,FALSE)),"",VLOOKUP(C257,マスタ!$D:$E,2,FALSE))</f>
        <v/>
      </c>
      <c r="C257" s="25"/>
      <c r="D257" s="12"/>
      <c r="E257" s="31"/>
      <c r="F257" s="32"/>
      <c r="G257" s="32"/>
      <c r="H257" s="13"/>
      <c r="I257" s="14"/>
      <c r="J257" s="167" t="str">
        <f t="shared" si="32"/>
        <v/>
      </c>
      <c r="K257" s="167" t="str">
        <f t="shared" si="33"/>
        <v/>
      </c>
      <c r="L257" s="20"/>
      <c r="M257" s="168"/>
      <c r="N257" s="135" t="str">
        <f>IF(ISERROR(VLOOKUP(D257,マスタ!$H:$I,2,FALSE)),"",VLOOKUP(D257,マスタ!$H:$I,2,FALSE))</f>
        <v/>
      </c>
      <c r="O257" s="136" t="e">
        <f t="shared" si="34"/>
        <v>#VALUE!</v>
      </c>
      <c r="P257" s="135" t="e">
        <f t="shared" si="35"/>
        <v>#VALUE!</v>
      </c>
    </row>
    <row r="258" spans="1:16" ht="20.25" customHeight="1" x14ac:dyDescent="0.4">
      <c r="A258" s="24"/>
      <c r="B258" s="166" t="str">
        <f>IF(ISERROR(VLOOKUP(C258,マスタ!$D:$E,2,FALSE)),"",VLOOKUP(C258,マスタ!$D:$E,2,FALSE))</f>
        <v/>
      </c>
      <c r="C258" s="25"/>
      <c r="D258" s="12"/>
      <c r="E258" s="31"/>
      <c r="F258" s="32"/>
      <c r="G258" s="32"/>
      <c r="H258" s="13"/>
      <c r="I258" s="14"/>
      <c r="J258" s="167" t="str">
        <f t="shared" si="32"/>
        <v/>
      </c>
      <c r="K258" s="167" t="str">
        <f t="shared" si="33"/>
        <v/>
      </c>
      <c r="L258" s="20"/>
      <c r="M258" s="168"/>
      <c r="N258" s="135" t="str">
        <f>IF(ISERROR(VLOOKUP(D258,マスタ!$H:$I,2,FALSE)),"",VLOOKUP(D258,マスタ!$H:$I,2,FALSE))</f>
        <v/>
      </c>
      <c r="O258" s="136" t="e">
        <f t="shared" si="34"/>
        <v>#VALUE!</v>
      </c>
      <c r="P258" s="135" t="e">
        <f t="shared" si="35"/>
        <v>#VALUE!</v>
      </c>
    </row>
    <row r="259" spans="1:16" ht="20.25" customHeight="1" x14ac:dyDescent="0.4">
      <c r="A259" s="24"/>
      <c r="B259" s="166" t="str">
        <f>IF(ISERROR(VLOOKUP(C259,マスタ!$D:$E,2,FALSE)),"",VLOOKUP(C259,マスタ!$D:$E,2,FALSE))</f>
        <v/>
      </c>
      <c r="C259" s="25"/>
      <c r="D259" s="12"/>
      <c r="E259" s="31"/>
      <c r="F259" s="32"/>
      <c r="G259" s="32"/>
      <c r="H259" s="13"/>
      <c r="I259" s="14"/>
      <c r="J259" s="167" t="str">
        <f t="shared" si="32"/>
        <v/>
      </c>
      <c r="K259" s="167" t="str">
        <f t="shared" si="33"/>
        <v/>
      </c>
      <c r="L259" s="20"/>
      <c r="M259" s="168"/>
      <c r="N259" s="135" t="str">
        <f>IF(ISERROR(VLOOKUP(D259,マスタ!$H:$I,2,FALSE)),"",VLOOKUP(D259,マスタ!$H:$I,2,FALSE))</f>
        <v/>
      </c>
      <c r="O259" s="136" t="e">
        <f t="shared" si="34"/>
        <v>#VALUE!</v>
      </c>
      <c r="P259" s="135" t="e">
        <f t="shared" si="35"/>
        <v>#VALUE!</v>
      </c>
    </row>
    <row r="260" spans="1:16" ht="20.25" customHeight="1" x14ac:dyDescent="0.4">
      <c r="A260" s="24"/>
      <c r="B260" s="166" t="str">
        <f>IF(ISERROR(VLOOKUP(C260,マスタ!$D:$E,2,FALSE)),"",VLOOKUP(C260,マスタ!$D:$E,2,FALSE))</f>
        <v/>
      </c>
      <c r="C260" s="25"/>
      <c r="D260" s="12"/>
      <c r="E260" s="31"/>
      <c r="F260" s="32"/>
      <c r="G260" s="32"/>
      <c r="H260" s="13"/>
      <c r="I260" s="14"/>
      <c r="J260" s="167" t="str">
        <f t="shared" si="32"/>
        <v/>
      </c>
      <c r="K260" s="167" t="str">
        <f t="shared" si="33"/>
        <v/>
      </c>
      <c r="L260" s="20"/>
      <c r="M260" s="168"/>
      <c r="N260" s="135" t="str">
        <f>IF(ISERROR(VLOOKUP(D260,マスタ!$H:$I,2,FALSE)),"",VLOOKUP(D260,マスタ!$H:$I,2,FALSE))</f>
        <v/>
      </c>
      <c r="O260" s="136" t="e">
        <f t="shared" si="34"/>
        <v>#VALUE!</v>
      </c>
      <c r="P260" s="135" t="e">
        <f t="shared" si="35"/>
        <v>#VALUE!</v>
      </c>
    </row>
    <row r="261" spans="1:16" ht="20.25" customHeight="1" x14ac:dyDescent="0.4">
      <c r="A261" s="24"/>
      <c r="B261" s="166" t="str">
        <f>IF(ISERROR(VLOOKUP(C261,マスタ!$D:$E,2,FALSE)),"",VLOOKUP(C261,マスタ!$D:$E,2,FALSE))</f>
        <v/>
      </c>
      <c r="C261" s="25"/>
      <c r="D261" s="12"/>
      <c r="E261" s="31"/>
      <c r="F261" s="32"/>
      <c r="G261" s="32"/>
      <c r="H261" s="13"/>
      <c r="I261" s="14"/>
      <c r="J261" s="167" t="str">
        <f t="shared" si="32"/>
        <v/>
      </c>
      <c r="K261" s="167" t="str">
        <f t="shared" si="33"/>
        <v/>
      </c>
      <c r="L261" s="20"/>
      <c r="M261" s="168"/>
      <c r="N261" s="135" t="str">
        <f>IF(ISERROR(VLOOKUP(D261,マスタ!$H:$I,2,FALSE)),"",VLOOKUP(D261,マスタ!$H:$I,2,FALSE))</f>
        <v/>
      </c>
      <c r="O261" s="136" t="e">
        <f t="shared" si="34"/>
        <v>#VALUE!</v>
      </c>
      <c r="P261" s="135" t="e">
        <f t="shared" si="35"/>
        <v>#VALUE!</v>
      </c>
    </row>
    <row r="262" spans="1:16" ht="20.25" customHeight="1" x14ac:dyDescent="0.4">
      <c r="A262" s="24"/>
      <c r="B262" s="166" t="str">
        <f>IF(ISERROR(VLOOKUP(C262,マスタ!$D:$E,2,FALSE)),"",VLOOKUP(C262,マスタ!$D:$E,2,FALSE))</f>
        <v/>
      </c>
      <c r="C262" s="25"/>
      <c r="D262" s="12"/>
      <c r="E262" s="31"/>
      <c r="F262" s="32"/>
      <c r="G262" s="32"/>
      <c r="H262" s="13"/>
      <c r="I262" s="14"/>
      <c r="J262" s="167" t="str">
        <f t="shared" si="32"/>
        <v/>
      </c>
      <c r="K262" s="167" t="str">
        <f t="shared" si="33"/>
        <v/>
      </c>
      <c r="L262" s="20"/>
      <c r="M262" s="168"/>
      <c r="N262" s="135" t="str">
        <f>IF(ISERROR(VLOOKUP(D262,マスタ!$H:$I,2,FALSE)),"",VLOOKUP(D262,マスタ!$H:$I,2,FALSE))</f>
        <v/>
      </c>
      <c r="O262" s="136" t="e">
        <f t="shared" si="34"/>
        <v>#VALUE!</v>
      </c>
      <c r="P262" s="135" t="e">
        <f t="shared" si="35"/>
        <v>#VALUE!</v>
      </c>
    </row>
    <row r="263" spans="1:16" ht="20.25" customHeight="1" x14ac:dyDescent="0.4">
      <c r="A263" s="24"/>
      <c r="B263" s="166" t="str">
        <f>IF(ISERROR(VLOOKUP(C263,マスタ!$D:$E,2,FALSE)),"",VLOOKUP(C263,マスタ!$D:$E,2,FALSE))</f>
        <v/>
      </c>
      <c r="C263" s="25"/>
      <c r="D263" s="12"/>
      <c r="E263" s="31"/>
      <c r="F263" s="32"/>
      <c r="G263" s="32"/>
      <c r="H263" s="13"/>
      <c r="I263" s="14"/>
      <c r="J263" s="167" t="str">
        <f t="shared" si="32"/>
        <v/>
      </c>
      <c r="K263" s="167" t="str">
        <f t="shared" si="33"/>
        <v/>
      </c>
      <c r="L263" s="20"/>
      <c r="M263" s="168"/>
      <c r="N263" s="135" t="str">
        <f>IF(ISERROR(VLOOKUP(D263,マスタ!$H:$I,2,FALSE)),"",VLOOKUP(D263,マスタ!$H:$I,2,FALSE))</f>
        <v/>
      </c>
      <c r="O263" s="136" t="e">
        <f t="shared" si="34"/>
        <v>#VALUE!</v>
      </c>
      <c r="P263" s="135" t="e">
        <f t="shared" si="35"/>
        <v>#VALUE!</v>
      </c>
    </row>
    <row r="264" spans="1:16" ht="20.25" customHeight="1" x14ac:dyDescent="0.4">
      <c r="A264" s="24"/>
      <c r="B264" s="166" t="str">
        <f>IF(ISERROR(VLOOKUP(C264,マスタ!$D:$E,2,FALSE)),"",VLOOKUP(C264,マスタ!$D:$E,2,FALSE))</f>
        <v/>
      </c>
      <c r="C264" s="25"/>
      <c r="D264" s="12"/>
      <c r="E264" s="31"/>
      <c r="F264" s="32"/>
      <c r="G264" s="32"/>
      <c r="H264" s="13"/>
      <c r="I264" s="14"/>
      <c r="J264" s="167" t="str">
        <f t="shared" si="32"/>
        <v/>
      </c>
      <c r="K264" s="167" t="str">
        <f t="shared" si="33"/>
        <v/>
      </c>
      <c r="L264" s="20"/>
      <c r="M264" s="168"/>
      <c r="N264" s="135" t="str">
        <f>IF(ISERROR(VLOOKUP(D264,マスタ!$H:$I,2,FALSE)),"",VLOOKUP(D264,マスタ!$H:$I,2,FALSE))</f>
        <v/>
      </c>
      <c r="O264" s="136" t="e">
        <f t="shared" si="34"/>
        <v>#VALUE!</v>
      </c>
      <c r="P264" s="135" t="e">
        <f t="shared" si="35"/>
        <v>#VALUE!</v>
      </c>
    </row>
    <row r="265" spans="1:16" ht="20.25" customHeight="1" thickBot="1" x14ac:dyDescent="0.45">
      <c r="A265" s="26"/>
      <c r="B265" s="169" t="str">
        <f>IF(ISERROR(VLOOKUP(C265,マスタ!$D:$E,2,FALSE)),"",VLOOKUP(C265,マスタ!$D:$E,2,FALSE))</f>
        <v/>
      </c>
      <c r="C265" s="27"/>
      <c r="D265" s="15"/>
      <c r="E265" s="33"/>
      <c r="F265" s="34"/>
      <c r="G265" s="35"/>
      <c r="H265" s="16"/>
      <c r="I265" s="17"/>
      <c r="J265" s="170" t="str">
        <f t="shared" si="32"/>
        <v/>
      </c>
      <c r="K265" s="171" t="str">
        <f t="shared" si="33"/>
        <v/>
      </c>
      <c r="L265" s="21"/>
      <c r="M265" s="172"/>
      <c r="N265" s="135" t="str">
        <f>IF(ISERROR(VLOOKUP(D265,マスタ!$H:$I,2,FALSE)),"",VLOOKUP(D265,マスタ!$H:$I,2,FALSE))</f>
        <v/>
      </c>
      <c r="O265" s="136" t="e">
        <f t="shared" si="34"/>
        <v>#VALUE!</v>
      </c>
      <c r="P265" s="135" t="e">
        <f t="shared" si="35"/>
        <v>#VALUE!</v>
      </c>
    </row>
    <row r="266" spans="1:16" ht="20.25" thickTop="1" thickBot="1" x14ac:dyDescent="0.45">
      <c r="A266" s="173" t="s">
        <v>37</v>
      </c>
      <c r="B266" s="274"/>
      <c r="C266" s="274"/>
      <c r="D266" s="274"/>
      <c r="E266" s="274"/>
      <c r="F266" s="274"/>
      <c r="G266" s="274"/>
      <c r="H266" s="275"/>
      <c r="I266" s="174" t="s">
        <v>38</v>
      </c>
      <c r="J266" s="175">
        <f>SUM(J240:J265)</f>
        <v>0</v>
      </c>
      <c r="K266" s="175">
        <f>SUM(K240:K265)</f>
        <v>0</v>
      </c>
      <c r="L266" s="176"/>
      <c r="M266" s="72"/>
    </row>
    <row r="267" spans="1:16" ht="19.5" thickTop="1" x14ac:dyDescent="0.15">
      <c r="A267" s="177"/>
      <c r="B267" s="276"/>
      <c r="C267" s="276"/>
      <c r="D267" s="276"/>
      <c r="E267" s="276"/>
      <c r="F267" s="276"/>
      <c r="G267" s="276"/>
      <c r="H267" s="277"/>
      <c r="I267" s="178" t="s">
        <v>23</v>
      </c>
      <c r="J267" s="175" t="str">
        <f>IF(AND(J295=0,J238="",J266&lt;&gt;0),SUMIF($I$8:$I266,"小計",J$8:J266),"")</f>
        <v/>
      </c>
      <c r="K267" s="175" t="str">
        <f>IF(AND(K295=0,K238="",K266&lt;&gt;0),ROUND(SUMIF($I$8:$I266,"小計",K$8:K266),0),"")</f>
        <v/>
      </c>
      <c r="L267" s="176"/>
    </row>
    <row r="268" spans="1:16" ht="19.5" thickBot="1" x14ac:dyDescent="0.45">
      <c r="A268" s="154" t="s">
        <v>11</v>
      </c>
      <c r="B268" s="105" t="s">
        <v>12</v>
      </c>
      <c r="C268" s="102" t="s">
        <v>13</v>
      </c>
      <c r="D268" s="104" t="s">
        <v>303</v>
      </c>
      <c r="E268" s="103" t="s">
        <v>39</v>
      </c>
      <c r="F268" s="155" t="s">
        <v>36</v>
      </c>
      <c r="G268" s="103" t="s">
        <v>15</v>
      </c>
      <c r="H268" s="156" t="s">
        <v>16</v>
      </c>
      <c r="I268" s="157" t="s">
        <v>17</v>
      </c>
      <c r="J268" s="158" t="s">
        <v>18</v>
      </c>
      <c r="K268" s="159" t="s">
        <v>19</v>
      </c>
      <c r="L268" s="104" t="s">
        <v>20</v>
      </c>
      <c r="M268" s="104" t="s">
        <v>21</v>
      </c>
      <c r="N268" s="160" t="s">
        <v>297</v>
      </c>
      <c r="O268" s="160" t="s">
        <v>298</v>
      </c>
      <c r="P268" s="160" t="s">
        <v>299</v>
      </c>
    </row>
    <row r="269" spans="1:16" ht="20.25" customHeight="1" thickTop="1" x14ac:dyDescent="0.4">
      <c r="A269" s="22"/>
      <c r="B269" s="161" t="str">
        <f>IF(ISERROR(VLOOKUP(C269,マスタ!$D:$E,2,FALSE)),"",VLOOKUP(C269,マスタ!$D:$E,2,FALSE))</f>
        <v/>
      </c>
      <c r="C269" s="23"/>
      <c r="D269" s="9"/>
      <c r="E269" s="28"/>
      <c r="F269" s="29"/>
      <c r="G269" s="30"/>
      <c r="H269" s="10"/>
      <c r="I269" s="11"/>
      <c r="J269" s="162" t="str">
        <f t="shared" ref="J269:J294" si="36">IF(OR(H269="",I269=""),"",ROUND(H269*I269,0))</f>
        <v/>
      </c>
      <c r="K269" s="163" t="str">
        <f t="shared" ref="K269:K294" si="37">IF(J269="","",IF(L269="",ROUND(H269*I269*$O$3,0),J269))</f>
        <v/>
      </c>
      <c r="L269" s="19"/>
      <c r="M269" s="164"/>
      <c r="N269" s="165" t="str">
        <f>IF(ISERROR(VLOOKUP(D269,マスタ!$H:$I,2,FALSE)),"",VLOOKUP(D269,マスタ!$H:$I,2,FALSE))</f>
        <v/>
      </c>
      <c r="O269" s="165" t="e">
        <f>ROUNDDOWN($F$3/10^5,0)</f>
        <v>#VALUE!</v>
      </c>
      <c r="P269" s="165" t="e">
        <f>IF($F$3=61008000,51000,IF($F$3=62008100,52000,IF(AND(O269&gt;=1,O269&lt;=199),51100,IF(AND(O269&gt;=200,O269&lt;=299),52100,IF(O269=550,51220,IF(O269=610,51100,IF(O269=620,52100,"部門コード無し")))))))</f>
        <v>#VALUE!</v>
      </c>
    </row>
    <row r="270" spans="1:16" ht="20.25" customHeight="1" x14ac:dyDescent="0.4">
      <c r="A270" s="24"/>
      <c r="B270" s="166" t="str">
        <f>IF(ISERROR(VLOOKUP(C270,マスタ!$D:$E,2,FALSE)),"",VLOOKUP(C270,マスタ!$D:$E,2,FALSE))</f>
        <v/>
      </c>
      <c r="C270" s="25"/>
      <c r="D270" s="12"/>
      <c r="E270" s="31"/>
      <c r="F270" s="32"/>
      <c r="G270" s="32"/>
      <c r="H270" s="13"/>
      <c r="I270" s="14"/>
      <c r="J270" s="167" t="str">
        <f t="shared" si="36"/>
        <v/>
      </c>
      <c r="K270" s="167" t="str">
        <f t="shared" si="37"/>
        <v/>
      </c>
      <c r="L270" s="20"/>
      <c r="M270" s="168"/>
      <c r="N270" s="135" t="str">
        <f>IF(ISERROR(VLOOKUP(D270,マスタ!$H:$I,2,FALSE)),"",VLOOKUP(D270,マスタ!$H:$I,2,FALSE))</f>
        <v/>
      </c>
      <c r="O270" s="136" t="e">
        <f t="shared" ref="O270:O294" si="38">ROUNDDOWN($F$3/10^5,0)</f>
        <v>#VALUE!</v>
      </c>
      <c r="P270" s="135" t="e">
        <f t="shared" ref="P270:P294" si="39">IF($F$3=61008000,51000,IF($F$3=62008100,52000,IF(AND(O270&gt;=1,O270&lt;=199),51100,IF(AND(O270&gt;=200,O270&lt;=299),52100,IF(O270=550,51220,IF(O270=610,51100,IF(O270=620,52100,"部門コード無し")))))))</f>
        <v>#VALUE!</v>
      </c>
    </row>
    <row r="271" spans="1:16" ht="20.25" customHeight="1" x14ac:dyDescent="0.4">
      <c r="A271" s="24"/>
      <c r="B271" s="166" t="str">
        <f>IF(ISERROR(VLOOKUP(C271,マスタ!$D:$E,2,FALSE)),"",VLOOKUP(C271,マスタ!$D:$E,2,FALSE))</f>
        <v/>
      </c>
      <c r="C271" s="25"/>
      <c r="D271" s="12"/>
      <c r="E271" s="31"/>
      <c r="F271" s="32"/>
      <c r="G271" s="32"/>
      <c r="H271" s="13"/>
      <c r="I271" s="14"/>
      <c r="J271" s="167" t="str">
        <f t="shared" si="36"/>
        <v/>
      </c>
      <c r="K271" s="167" t="str">
        <f t="shared" si="37"/>
        <v/>
      </c>
      <c r="L271" s="20"/>
      <c r="M271" s="168"/>
      <c r="N271" s="135" t="str">
        <f>IF(ISERROR(VLOOKUP(D271,マスタ!$H:$I,2,FALSE)),"",VLOOKUP(D271,マスタ!$H:$I,2,FALSE))</f>
        <v/>
      </c>
      <c r="O271" s="136" t="e">
        <f t="shared" si="38"/>
        <v>#VALUE!</v>
      </c>
      <c r="P271" s="135" t="e">
        <f t="shared" si="39"/>
        <v>#VALUE!</v>
      </c>
    </row>
    <row r="272" spans="1:16" ht="20.25" customHeight="1" x14ac:dyDescent="0.4">
      <c r="A272" s="24"/>
      <c r="B272" s="166" t="str">
        <f>IF(ISERROR(VLOOKUP(C272,マスタ!$D:$E,2,FALSE)),"",VLOOKUP(C272,マスタ!$D:$E,2,FALSE))</f>
        <v/>
      </c>
      <c r="C272" s="25"/>
      <c r="D272" s="12"/>
      <c r="E272" s="31"/>
      <c r="F272" s="32"/>
      <c r="G272" s="32"/>
      <c r="H272" s="13"/>
      <c r="I272" s="14"/>
      <c r="J272" s="167" t="str">
        <f t="shared" si="36"/>
        <v/>
      </c>
      <c r="K272" s="167" t="str">
        <f t="shared" si="37"/>
        <v/>
      </c>
      <c r="L272" s="20"/>
      <c r="M272" s="168"/>
      <c r="N272" s="135" t="str">
        <f>IF(ISERROR(VLOOKUP(D272,マスタ!$H:$I,2,FALSE)),"",VLOOKUP(D272,マスタ!$H:$I,2,FALSE))</f>
        <v/>
      </c>
      <c r="O272" s="136" t="e">
        <f t="shared" si="38"/>
        <v>#VALUE!</v>
      </c>
      <c r="P272" s="135" t="e">
        <f t="shared" si="39"/>
        <v>#VALUE!</v>
      </c>
    </row>
    <row r="273" spans="1:16" ht="20.25" customHeight="1" x14ac:dyDescent="0.4">
      <c r="A273" s="24"/>
      <c r="B273" s="166" t="str">
        <f>IF(ISERROR(VLOOKUP(C273,マスタ!$D:$E,2,FALSE)),"",VLOOKUP(C273,マスタ!$D:$E,2,FALSE))</f>
        <v/>
      </c>
      <c r="C273" s="25"/>
      <c r="D273" s="12"/>
      <c r="E273" s="31"/>
      <c r="F273" s="32"/>
      <c r="G273" s="32"/>
      <c r="H273" s="13"/>
      <c r="I273" s="14"/>
      <c r="J273" s="167" t="str">
        <f t="shared" si="36"/>
        <v/>
      </c>
      <c r="K273" s="167" t="str">
        <f t="shared" si="37"/>
        <v/>
      </c>
      <c r="L273" s="20"/>
      <c r="M273" s="168"/>
      <c r="N273" s="135" t="str">
        <f>IF(ISERROR(VLOOKUP(D273,マスタ!$H:$I,2,FALSE)),"",VLOOKUP(D273,マスタ!$H:$I,2,FALSE))</f>
        <v/>
      </c>
      <c r="O273" s="136" t="e">
        <f t="shared" si="38"/>
        <v>#VALUE!</v>
      </c>
      <c r="P273" s="135" t="e">
        <f t="shared" si="39"/>
        <v>#VALUE!</v>
      </c>
    </row>
    <row r="274" spans="1:16" ht="20.25" customHeight="1" x14ac:dyDescent="0.4">
      <c r="A274" s="24"/>
      <c r="B274" s="166" t="str">
        <f>IF(ISERROR(VLOOKUP(C274,マスタ!$D:$E,2,FALSE)),"",VLOOKUP(C274,マスタ!$D:$E,2,FALSE))</f>
        <v/>
      </c>
      <c r="C274" s="25"/>
      <c r="D274" s="12"/>
      <c r="E274" s="31"/>
      <c r="F274" s="32"/>
      <c r="G274" s="32"/>
      <c r="H274" s="13"/>
      <c r="I274" s="14"/>
      <c r="J274" s="167" t="str">
        <f t="shared" si="36"/>
        <v/>
      </c>
      <c r="K274" s="167" t="str">
        <f t="shared" si="37"/>
        <v/>
      </c>
      <c r="L274" s="20"/>
      <c r="M274" s="168"/>
      <c r="N274" s="135" t="str">
        <f>IF(ISERROR(VLOOKUP(D274,マスタ!$H:$I,2,FALSE)),"",VLOOKUP(D274,マスタ!$H:$I,2,FALSE))</f>
        <v/>
      </c>
      <c r="O274" s="136" t="e">
        <f t="shared" si="38"/>
        <v>#VALUE!</v>
      </c>
      <c r="P274" s="135" t="e">
        <f t="shared" si="39"/>
        <v>#VALUE!</v>
      </c>
    </row>
    <row r="275" spans="1:16" ht="20.25" customHeight="1" x14ac:dyDescent="0.4">
      <c r="A275" s="24"/>
      <c r="B275" s="166" t="str">
        <f>IF(ISERROR(VLOOKUP(C275,マスタ!$D:$E,2,FALSE)),"",VLOOKUP(C275,マスタ!$D:$E,2,FALSE))</f>
        <v/>
      </c>
      <c r="C275" s="25"/>
      <c r="D275" s="12"/>
      <c r="E275" s="31"/>
      <c r="F275" s="32"/>
      <c r="G275" s="32"/>
      <c r="H275" s="13"/>
      <c r="I275" s="14"/>
      <c r="J275" s="167" t="str">
        <f t="shared" si="36"/>
        <v/>
      </c>
      <c r="K275" s="167" t="str">
        <f t="shared" si="37"/>
        <v/>
      </c>
      <c r="L275" s="20"/>
      <c r="M275" s="168"/>
      <c r="N275" s="135" t="str">
        <f>IF(ISERROR(VLOOKUP(D275,マスタ!$H:$I,2,FALSE)),"",VLOOKUP(D275,マスタ!$H:$I,2,FALSE))</f>
        <v/>
      </c>
      <c r="O275" s="136" t="e">
        <f t="shared" si="38"/>
        <v>#VALUE!</v>
      </c>
      <c r="P275" s="135" t="e">
        <f t="shared" si="39"/>
        <v>#VALUE!</v>
      </c>
    </row>
    <row r="276" spans="1:16" ht="20.25" customHeight="1" x14ac:dyDescent="0.4">
      <c r="A276" s="24"/>
      <c r="B276" s="166" t="str">
        <f>IF(ISERROR(VLOOKUP(C276,マスタ!$D:$E,2,FALSE)),"",VLOOKUP(C276,マスタ!$D:$E,2,FALSE))</f>
        <v/>
      </c>
      <c r="C276" s="25"/>
      <c r="D276" s="12"/>
      <c r="E276" s="31"/>
      <c r="F276" s="32"/>
      <c r="G276" s="32"/>
      <c r="H276" s="13"/>
      <c r="I276" s="14"/>
      <c r="J276" s="167" t="str">
        <f t="shared" si="36"/>
        <v/>
      </c>
      <c r="K276" s="167" t="str">
        <f t="shared" si="37"/>
        <v/>
      </c>
      <c r="L276" s="20"/>
      <c r="M276" s="168"/>
      <c r="N276" s="135" t="str">
        <f>IF(ISERROR(VLOOKUP(D276,マスタ!$H:$I,2,FALSE)),"",VLOOKUP(D276,マスタ!$H:$I,2,FALSE))</f>
        <v/>
      </c>
      <c r="O276" s="136" t="e">
        <f t="shared" si="38"/>
        <v>#VALUE!</v>
      </c>
      <c r="P276" s="135" t="e">
        <f t="shared" si="39"/>
        <v>#VALUE!</v>
      </c>
    </row>
    <row r="277" spans="1:16" ht="20.25" customHeight="1" x14ac:dyDescent="0.4">
      <c r="A277" s="24"/>
      <c r="B277" s="166" t="str">
        <f>IF(ISERROR(VLOOKUP(C277,マスタ!$D:$E,2,FALSE)),"",VLOOKUP(C277,マスタ!$D:$E,2,FALSE))</f>
        <v/>
      </c>
      <c r="C277" s="25"/>
      <c r="D277" s="12"/>
      <c r="E277" s="31"/>
      <c r="F277" s="32"/>
      <c r="G277" s="32"/>
      <c r="H277" s="13"/>
      <c r="I277" s="14"/>
      <c r="J277" s="167" t="str">
        <f t="shared" si="36"/>
        <v/>
      </c>
      <c r="K277" s="167" t="str">
        <f t="shared" si="37"/>
        <v/>
      </c>
      <c r="L277" s="20"/>
      <c r="M277" s="168"/>
      <c r="N277" s="135" t="str">
        <f>IF(ISERROR(VLOOKUP(D277,マスタ!$H:$I,2,FALSE)),"",VLOOKUP(D277,マスタ!$H:$I,2,FALSE))</f>
        <v/>
      </c>
      <c r="O277" s="136" t="e">
        <f t="shared" si="38"/>
        <v>#VALUE!</v>
      </c>
      <c r="P277" s="135" t="e">
        <f t="shared" si="39"/>
        <v>#VALUE!</v>
      </c>
    </row>
    <row r="278" spans="1:16" ht="20.25" customHeight="1" x14ac:dyDescent="0.4">
      <c r="A278" s="24"/>
      <c r="B278" s="166" t="str">
        <f>IF(ISERROR(VLOOKUP(C278,マスタ!$D:$E,2,FALSE)),"",VLOOKUP(C278,マスタ!$D:$E,2,FALSE))</f>
        <v/>
      </c>
      <c r="C278" s="25"/>
      <c r="D278" s="12"/>
      <c r="E278" s="31"/>
      <c r="F278" s="32"/>
      <c r="G278" s="32"/>
      <c r="H278" s="13"/>
      <c r="I278" s="14"/>
      <c r="J278" s="167" t="str">
        <f t="shared" si="36"/>
        <v/>
      </c>
      <c r="K278" s="167" t="str">
        <f t="shared" si="37"/>
        <v/>
      </c>
      <c r="L278" s="20"/>
      <c r="M278" s="168"/>
      <c r="N278" s="135" t="str">
        <f>IF(ISERROR(VLOOKUP(D278,マスタ!$H:$I,2,FALSE)),"",VLOOKUP(D278,マスタ!$H:$I,2,FALSE))</f>
        <v/>
      </c>
      <c r="O278" s="136" t="e">
        <f t="shared" si="38"/>
        <v>#VALUE!</v>
      </c>
      <c r="P278" s="135" t="e">
        <f t="shared" si="39"/>
        <v>#VALUE!</v>
      </c>
    </row>
    <row r="279" spans="1:16" ht="20.25" customHeight="1" x14ac:dyDescent="0.4">
      <c r="A279" s="24"/>
      <c r="B279" s="166" t="str">
        <f>IF(ISERROR(VLOOKUP(C279,マスタ!$D:$E,2,FALSE)),"",VLOOKUP(C279,マスタ!$D:$E,2,FALSE))</f>
        <v/>
      </c>
      <c r="C279" s="25"/>
      <c r="D279" s="12"/>
      <c r="E279" s="31"/>
      <c r="F279" s="32"/>
      <c r="G279" s="32"/>
      <c r="H279" s="13"/>
      <c r="I279" s="14"/>
      <c r="J279" s="167" t="str">
        <f t="shared" si="36"/>
        <v/>
      </c>
      <c r="K279" s="167" t="str">
        <f t="shared" si="37"/>
        <v/>
      </c>
      <c r="L279" s="20"/>
      <c r="M279" s="168"/>
      <c r="N279" s="135" t="str">
        <f>IF(ISERROR(VLOOKUP(D279,マスタ!$H:$I,2,FALSE)),"",VLOOKUP(D279,マスタ!$H:$I,2,FALSE))</f>
        <v/>
      </c>
      <c r="O279" s="136" t="e">
        <f t="shared" si="38"/>
        <v>#VALUE!</v>
      </c>
      <c r="P279" s="135" t="e">
        <f t="shared" si="39"/>
        <v>#VALUE!</v>
      </c>
    </row>
    <row r="280" spans="1:16" ht="20.25" customHeight="1" x14ac:dyDescent="0.4">
      <c r="A280" s="24"/>
      <c r="B280" s="166" t="str">
        <f>IF(ISERROR(VLOOKUP(C280,マスタ!$D:$E,2,FALSE)),"",VLOOKUP(C280,マスタ!$D:$E,2,FALSE))</f>
        <v/>
      </c>
      <c r="C280" s="25"/>
      <c r="D280" s="12"/>
      <c r="E280" s="31"/>
      <c r="F280" s="32"/>
      <c r="G280" s="32"/>
      <c r="H280" s="13"/>
      <c r="I280" s="14"/>
      <c r="J280" s="167" t="str">
        <f t="shared" si="36"/>
        <v/>
      </c>
      <c r="K280" s="167" t="str">
        <f t="shared" si="37"/>
        <v/>
      </c>
      <c r="L280" s="20"/>
      <c r="M280" s="168"/>
      <c r="N280" s="135" t="str">
        <f>IF(ISERROR(VLOOKUP(D280,マスタ!$H:$I,2,FALSE)),"",VLOOKUP(D280,マスタ!$H:$I,2,FALSE))</f>
        <v/>
      </c>
      <c r="O280" s="136" t="e">
        <f t="shared" si="38"/>
        <v>#VALUE!</v>
      </c>
      <c r="P280" s="135" t="e">
        <f t="shared" si="39"/>
        <v>#VALUE!</v>
      </c>
    </row>
    <row r="281" spans="1:16" ht="20.25" customHeight="1" x14ac:dyDescent="0.4">
      <c r="A281" s="24"/>
      <c r="B281" s="166" t="str">
        <f>IF(ISERROR(VLOOKUP(C281,マスタ!$D:$E,2,FALSE)),"",VLOOKUP(C281,マスタ!$D:$E,2,FALSE))</f>
        <v/>
      </c>
      <c r="C281" s="25"/>
      <c r="D281" s="12"/>
      <c r="E281" s="31"/>
      <c r="F281" s="32"/>
      <c r="G281" s="32"/>
      <c r="H281" s="13"/>
      <c r="I281" s="14"/>
      <c r="J281" s="167" t="str">
        <f t="shared" si="36"/>
        <v/>
      </c>
      <c r="K281" s="167" t="str">
        <f t="shared" si="37"/>
        <v/>
      </c>
      <c r="L281" s="20"/>
      <c r="M281" s="168"/>
      <c r="N281" s="135" t="str">
        <f>IF(ISERROR(VLOOKUP(D281,マスタ!$H:$I,2,FALSE)),"",VLOOKUP(D281,マスタ!$H:$I,2,FALSE))</f>
        <v/>
      </c>
      <c r="O281" s="136" t="e">
        <f t="shared" si="38"/>
        <v>#VALUE!</v>
      </c>
      <c r="P281" s="135" t="e">
        <f t="shared" si="39"/>
        <v>#VALUE!</v>
      </c>
    </row>
    <row r="282" spans="1:16" ht="20.25" customHeight="1" x14ac:dyDescent="0.4">
      <c r="A282" s="24"/>
      <c r="B282" s="166" t="str">
        <f>IF(ISERROR(VLOOKUP(C282,マスタ!$D:$E,2,FALSE)),"",VLOOKUP(C282,マスタ!$D:$E,2,FALSE))</f>
        <v/>
      </c>
      <c r="C282" s="25"/>
      <c r="D282" s="12"/>
      <c r="E282" s="31"/>
      <c r="F282" s="32"/>
      <c r="G282" s="32"/>
      <c r="H282" s="13"/>
      <c r="I282" s="14"/>
      <c r="J282" s="167" t="str">
        <f t="shared" si="36"/>
        <v/>
      </c>
      <c r="K282" s="167" t="str">
        <f t="shared" si="37"/>
        <v/>
      </c>
      <c r="L282" s="20"/>
      <c r="M282" s="168"/>
      <c r="N282" s="135" t="str">
        <f>IF(ISERROR(VLOOKUP(D282,マスタ!$H:$I,2,FALSE)),"",VLOOKUP(D282,マスタ!$H:$I,2,FALSE))</f>
        <v/>
      </c>
      <c r="O282" s="136" t="e">
        <f t="shared" si="38"/>
        <v>#VALUE!</v>
      </c>
      <c r="P282" s="135" t="e">
        <f t="shared" si="39"/>
        <v>#VALUE!</v>
      </c>
    </row>
    <row r="283" spans="1:16" ht="20.25" customHeight="1" x14ac:dyDescent="0.4">
      <c r="A283" s="24"/>
      <c r="B283" s="166" t="str">
        <f>IF(ISERROR(VLOOKUP(C283,マスタ!$D:$E,2,FALSE)),"",VLOOKUP(C283,マスタ!$D:$E,2,FALSE))</f>
        <v/>
      </c>
      <c r="C283" s="25"/>
      <c r="D283" s="12"/>
      <c r="E283" s="31"/>
      <c r="F283" s="32"/>
      <c r="G283" s="32"/>
      <c r="H283" s="13"/>
      <c r="I283" s="14"/>
      <c r="J283" s="167" t="str">
        <f t="shared" si="36"/>
        <v/>
      </c>
      <c r="K283" s="167" t="str">
        <f t="shared" si="37"/>
        <v/>
      </c>
      <c r="L283" s="20"/>
      <c r="M283" s="168"/>
      <c r="N283" s="135" t="str">
        <f>IF(ISERROR(VLOOKUP(D283,マスタ!$H:$I,2,FALSE)),"",VLOOKUP(D283,マスタ!$H:$I,2,FALSE))</f>
        <v/>
      </c>
      <c r="O283" s="136" t="e">
        <f t="shared" si="38"/>
        <v>#VALUE!</v>
      </c>
      <c r="P283" s="135" t="e">
        <f t="shared" si="39"/>
        <v>#VALUE!</v>
      </c>
    </row>
    <row r="284" spans="1:16" ht="20.25" customHeight="1" x14ac:dyDescent="0.4">
      <c r="A284" s="24"/>
      <c r="B284" s="166" t="str">
        <f>IF(ISERROR(VLOOKUP(C284,マスタ!$D:$E,2,FALSE)),"",VLOOKUP(C284,マスタ!$D:$E,2,FALSE))</f>
        <v/>
      </c>
      <c r="C284" s="25"/>
      <c r="D284" s="12"/>
      <c r="E284" s="31"/>
      <c r="F284" s="32"/>
      <c r="G284" s="32"/>
      <c r="H284" s="13"/>
      <c r="I284" s="14"/>
      <c r="J284" s="167" t="str">
        <f t="shared" si="36"/>
        <v/>
      </c>
      <c r="K284" s="167" t="str">
        <f t="shared" si="37"/>
        <v/>
      </c>
      <c r="L284" s="20"/>
      <c r="M284" s="168"/>
      <c r="N284" s="135" t="str">
        <f>IF(ISERROR(VLOOKUP(D284,マスタ!$H:$I,2,FALSE)),"",VLOOKUP(D284,マスタ!$H:$I,2,FALSE))</f>
        <v/>
      </c>
      <c r="O284" s="136" t="e">
        <f t="shared" si="38"/>
        <v>#VALUE!</v>
      </c>
      <c r="P284" s="135" t="e">
        <f t="shared" si="39"/>
        <v>#VALUE!</v>
      </c>
    </row>
    <row r="285" spans="1:16" ht="20.25" customHeight="1" x14ac:dyDescent="0.4">
      <c r="A285" s="24"/>
      <c r="B285" s="166" t="str">
        <f>IF(ISERROR(VLOOKUP(C285,マスタ!$D:$E,2,FALSE)),"",VLOOKUP(C285,マスタ!$D:$E,2,FALSE))</f>
        <v/>
      </c>
      <c r="C285" s="25"/>
      <c r="D285" s="12"/>
      <c r="E285" s="31"/>
      <c r="F285" s="32"/>
      <c r="G285" s="32"/>
      <c r="H285" s="13"/>
      <c r="I285" s="14"/>
      <c r="J285" s="167" t="str">
        <f t="shared" si="36"/>
        <v/>
      </c>
      <c r="K285" s="167" t="str">
        <f t="shared" si="37"/>
        <v/>
      </c>
      <c r="L285" s="20"/>
      <c r="M285" s="168"/>
      <c r="N285" s="135" t="str">
        <f>IF(ISERROR(VLOOKUP(D285,マスタ!$H:$I,2,FALSE)),"",VLOOKUP(D285,マスタ!$H:$I,2,FALSE))</f>
        <v/>
      </c>
      <c r="O285" s="136" t="e">
        <f t="shared" si="38"/>
        <v>#VALUE!</v>
      </c>
      <c r="P285" s="135" t="e">
        <f t="shared" si="39"/>
        <v>#VALUE!</v>
      </c>
    </row>
    <row r="286" spans="1:16" ht="20.25" customHeight="1" x14ac:dyDescent="0.4">
      <c r="A286" s="24"/>
      <c r="B286" s="166" t="str">
        <f>IF(ISERROR(VLOOKUP(C286,マスタ!$D:$E,2,FALSE)),"",VLOOKUP(C286,マスタ!$D:$E,2,FALSE))</f>
        <v/>
      </c>
      <c r="C286" s="25"/>
      <c r="D286" s="12"/>
      <c r="E286" s="31"/>
      <c r="F286" s="32"/>
      <c r="G286" s="32"/>
      <c r="H286" s="13"/>
      <c r="I286" s="14"/>
      <c r="J286" s="167" t="str">
        <f t="shared" si="36"/>
        <v/>
      </c>
      <c r="K286" s="167" t="str">
        <f t="shared" si="37"/>
        <v/>
      </c>
      <c r="L286" s="20"/>
      <c r="M286" s="168"/>
      <c r="N286" s="135" t="str">
        <f>IF(ISERROR(VLOOKUP(D286,マスタ!$H:$I,2,FALSE)),"",VLOOKUP(D286,マスタ!$H:$I,2,FALSE))</f>
        <v/>
      </c>
      <c r="O286" s="136" t="e">
        <f t="shared" si="38"/>
        <v>#VALUE!</v>
      </c>
      <c r="P286" s="135" t="e">
        <f t="shared" si="39"/>
        <v>#VALUE!</v>
      </c>
    </row>
    <row r="287" spans="1:16" ht="20.25" customHeight="1" x14ac:dyDescent="0.4">
      <c r="A287" s="24"/>
      <c r="B287" s="166" t="str">
        <f>IF(ISERROR(VLOOKUP(C287,マスタ!$D:$E,2,FALSE)),"",VLOOKUP(C287,マスタ!$D:$E,2,FALSE))</f>
        <v/>
      </c>
      <c r="C287" s="25"/>
      <c r="D287" s="12"/>
      <c r="E287" s="31"/>
      <c r="F287" s="32"/>
      <c r="G287" s="32"/>
      <c r="H287" s="13"/>
      <c r="I287" s="14"/>
      <c r="J287" s="167" t="str">
        <f t="shared" si="36"/>
        <v/>
      </c>
      <c r="K287" s="167" t="str">
        <f t="shared" si="37"/>
        <v/>
      </c>
      <c r="L287" s="20"/>
      <c r="M287" s="168"/>
      <c r="N287" s="135" t="str">
        <f>IF(ISERROR(VLOOKUP(D287,マスタ!$H:$I,2,FALSE)),"",VLOOKUP(D287,マスタ!$H:$I,2,FALSE))</f>
        <v/>
      </c>
      <c r="O287" s="136" t="e">
        <f t="shared" si="38"/>
        <v>#VALUE!</v>
      </c>
      <c r="P287" s="135" t="e">
        <f t="shared" si="39"/>
        <v>#VALUE!</v>
      </c>
    </row>
    <row r="288" spans="1:16" ht="20.25" customHeight="1" x14ac:dyDescent="0.4">
      <c r="A288" s="24"/>
      <c r="B288" s="166" t="str">
        <f>IF(ISERROR(VLOOKUP(C288,マスタ!$D:$E,2,FALSE)),"",VLOOKUP(C288,マスタ!$D:$E,2,FALSE))</f>
        <v/>
      </c>
      <c r="C288" s="25"/>
      <c r="D288" s="12"/>
      <c r="E288" s="31"/>
      <c r="F288" s="32"/>
      <c r="G288" s="32"/>
      <c r="H288" s="13"/>
      <c r="I288" s="14"/>
      <c r="J288" s="167" t="str">
        <f t="shared" si="36"/>
        <v/>
      </c>
      <c r="K288" s="167" t="str">
        <f t="shared" si="37"/>
        <v/>
      </c>
      <c r="L288" s="20"/>
      <c r="M288" s="168"/>
      <c r="N288" s="135" t="str">
        <f>IF(ISERROR(VLOOKUP(D288,マスタ!$H:$I,2,FALSE)),"",VLOOKUP(D288,マスタ!$H:$I,2,FALSE))</f>
        <v/>
      </c>
      <c r="O288" s="136" t="e">
        <f t="shared" si="38"/>
        <v>#VALUE!</v>
      </c>
      <c r="P288" s="135" t="e">
        <f t="shared" si="39"/>
        <v>#VALUE!</v>
      </c>
    </row>
    <row r="289" spans="1:16" ht="20.25" customHeight="1" x14ac:dyDescent="0.4">
      <c r="A289" s="24"/>
      <c r="B289" s="166" t="str">
        <f>IF(ISERROR(VLOOKUP(C289,マスタ!$D:$E,2,FALSE)),"",VLOOKUP(C289,マスタ!$D:$E,2,FALSE))</f>
        <v/>
      </c>
      <c r="C289" s="25"/>
      <c r="D289" s="12"/>
      <c r="E289" s="31"/>
      <c r="F289" s="32"/>
      <c r="G289" s="32"/>
      <c r="H289" s="13"/>
      <c r="I289" s="14"/>
      <c r="J289" s="167" t="str">
        <f t="shared" si="36"/>
        <v/>
      </c>
      <c r="K289" s="167" t="str">
        <f t="shared" si="37"/>
        <v/>
      </c>
      <c r="L289" s="20"/>
      <c r="M289" s="168"/>
      <c r="N289" s="135" t="str">
        <f>IF(ISERROR(VLOOKUP(D289,マスタ!$H:$I,2,FALSE)),"",VLOOKUP(D289,マスタ!$H:$I,2,FALSE))</f>
        <v/>
      </c>
      <c r="O289" s="136" t="e">
        <f t="shared" si="38"/>
        <v>#VALUE!</v>
      </c>
      <c r="P289" s="135" t="e">
        <f t="shared" si="39"/>
        <v>#VALUE!</v>
      </c>
    </row>
    <row r="290" spans="1:16" ht="20.25" customHeight="1" x14ac:dyDescent="0.4">
      <c r="A290" s="24"/>
      <c r="B290" s="166" t="str">
        <f>IF(ISERROR(VLOOKUP(C290,マスタ!$D:$E,2,FALSE)),"",VLOOKUP(C290,マスタ!$D:$E,2,FALSE))</f>
        <v/>
      </c>
      <c r="C290" s="25"/>
      <c r="D290" s="12"/>
      <c r="E290" s="31"/>
      <c r="F290" s="32"/>
      <c r="G290" s="32"/>
      <c r="H290" s="13"/>
      <c r="I290" s="14"/>
      <c r="J290" s="167" t="str">
        <f t="shared" si="36"/>
        <v/>
      </c>
      <c r="K290" s="167" t="str">
        <f t="shared" si="37"/>
        <v/>
      </c>
      <c r="L290" s="20"/>
      <c r="M290" s="168"/>
      <c r="N290" s="135" t="str">
        <f>IF(ISERROR(VLOOKUP(D290,マスタ!$H:$I,2,FALSE)),"",VLOOKUP(D290,マスタ!$H:$I,2,FALSE))</f>
        <v/>
      </c>
      <c r="O290" s="136" t="e">
        <f t="shared" si="38"/>
        <v>#VALUE!</v>
      </c>
      <c r="P290" s="135" t="e">
        <f t="shared" si="39"/>
        <v>#VALUE!</v>
      </c>
    </row>
    <row r="291" spans="1:16" ht="20.25" customHeight="1" x14ac:dyDescent="0.4">
      <c r="A291" s="24"/>
      <c r="B291" s="166" t="str">
        <f>IF(ISERROR(VLOOKUP(C291,マスタ!$D:$E,2,FALSE)),"",VLOOKUP(C291,マスタ!$D:$E,2,FALSE))</f>
        <v/>
      </c>
      <c r="C291" s="25"/>
      <c r="D291" s="12"/>
      <c r="E291" s="31"/>
      <c r="F291" s="32"/>
      <c r="G291" s="32"/>
      <c r="H291" s="13"/>
      <c r="I291" s="14"/>
      <c r="J291" s="167" t="str">
        <f t="shared" si="36"/>
        <v/>
      </c>
      <c r="K291" s="167" t="str">
        <f t="shared" si="37"/>
        <v/>
      </c>
      <c r="L291" s="20"/>
      <c r="M291" s="168"/>
      <c r="N291" s="135" t="str">
        <f>IF(ISERROR(VLOOKUP(D291,マスタ!$H:$I,2,FALSE)),"",VLOOKUP(D291,マスタ!$H:$I,2,FALSE))</f>
        <v/>
      </c>
      <c r="O291" s="136" t="e">
        <f t="shared" si="38"/>
        <v>#VALUE!</v>
      </c>
      <c r="P291" s="135" t="e">
        <f t="shared" si="39"/>
        <v>#VALUE!</v>
      </c>
    </row>
    <row r="292" spans="1:16" ht="20.25" customHeight="1" x14ac:dyDescent="0.4">
      <c r="A292" s="24"/>
      <c r="B292" s="166" t="str">
        <f>IF(ISERROR(VLOOKUP(C292,マスタ!$D:$E,2,FALSE)),"",VLOOKUP(C292,マスタ!$D:$E,2,FALSE))</f>
        <v/>
      </c>
      <c r="C292" s="25"/>
      <c r="D292" s="12"/>
      <c r="E292" s="31"/>
      <c r="F292" s="32"/>
      <c r="G292" s="32"/>
      <c r="H292" s="13"/>
      <c r="I292" s="14"/>
      <c r="J292" s="167" t="str">
        <f t="shared" si="36"/>
        <v/>
      </c>
      <c r="K292" s="167" t="str">
        <f t="shared" si="37"/>
        <v/>
      </c>
      <c r="L292" s="20"/>
      <c r="M292" s="168"/>
      <c r="N292" s="135" t="str">
        <f>IF(ISERROR(VLOOKUP(D292,マスタ!$H:$I,2,FALSE)),"",VLOOKUP(D292,マスタ!$H:$I,2,FALSE))</f>
        <v/>
      </c>
      <c r="O292" s="136" t="e">
        <f t="shared" si="38"/>
        <v>#VALUE!</v>
      </c>
      <c r="P292" s="135" t="e">
        <f t="shared" si="39"/>
        <v>#VALUE!</v>
      </c>
    </row>
    <row r="293" spans="1:16" ht="20.25" customHeight="1" x14ac:dyDescent="0.4">
      <c r="A293" s="24"/>
      <c r="B293" s="166" t="str">
        <f>IF(ISERROR(VLOOKUP(C293,マスタ!$D:$E,2,FALSE)),"",VLOOKUP(C293,マスタ!$D:$E,2,FALSE))</f>
        <v/>
      </c>
      <c r="C293" s="25"/>
      <c r="D293" s="12"/>
      <c r="E293" s="31"/>
      <c r="F293" s="32"/>
      <c r="G293" s="32"/>
      <c r="H293" s="13"/>
      <c r="I293" s="14"/>
      <c r="J293" s="167" t="str">
        <f t="shared" si="36"/>
        <v/>
      </c>
      <c r="K293" s="167" t="str">
        <f t="shared" si="37"/>
        <v/>
      </c>
      <c r="L293" s="20"/>
      <c r="M293" s="168"/>
      <c r="N293" s="135" t="str">
        <f>IF(ISERROR(VLOOKUP(D293,マスタ!$H:$I,2,FALSE)),"",VLOOKUP(D293,マスタ!$H:$I,2,FALSE))</f>
        <v/>
      </c>
      <c r="O293" s="136" t="e">
        <f t="shared" si="38"/>
        <v>#VALUE!</v>
      </c>
      <c r="P293" s="135" t="e">
        <f t="shared" si="39"/>
        <v>#VALUE!</v>
      </c>
    </row>
    <row r="294" spans="1:16" ht="20.25" customHeight="1" thickBot="1" x14ac:dyDescent="0.45">
      <c r="A294" s="26"/>
      <c r="B294" s="169" t="str">
        <f>IF(ISERROR(VLOOKUP(C294,マスタ!$D:$E,2,FALSE)),"",VLOOKUP(C294,マスタ!$D:$E,2,FALSE))</f>
        <v/>
      </c>
      <c r="C294" s="27"/>
      <c r="D294" s="15"/>
      <c r="E294" s="33"/>
      <c r="F294" s="34"/>
      <c r="G294" s="35"/>
      <c r="H294" s="16"/>
      <c r="I294" s="17"/>
      <c r="J294" s="170" t="str">
        <f t="shared" si="36"/>
        <v/>
      </c>
      <c r="K294" s="171" t="str">
        <f t="shared" si="37"/>
        <v/>
      </c>
      <c r="L294" s="21"/>
      <c r="M294" s="172"/>
      <c r="N294" s="135" t="str">
        <f>IF(ISERROR(VLOOKUP(D294,マスタ!$H:$I,2,FALSE)),"",VLOOKUP(D294,マスタ!$H:$I,2,FALSE))</f>
        <v/>
      </c>
      <c r="O294" s="136" t="e">
        <f t="shared" si="38"/>
        <v>#VALUE!</v>
      </c>
      <c r="P294" s="135" t="e">
        <f t="shared" si="39"/>
        <v>#VALUE!</v>
      </c>
    </row>
    <row r="295" spans="1:16" ht="20.25" thickTop="1" thickBot="1" x14ac:dyDescent="0.45">
      <c r="A295" s="173" t="s">
        <v>37</v>
      </c>
      <c r="B295" s="274"/>
      <c r="C295" s="274"/>
      <c r="D295" s="274"/>
      <c r="E295" s="274"/>
      <c r="F295" s="274"/>
      <c r="G295" s="274"/>
      <c r="H295" s="275"/>
      <c r="I295" s="174" t="s">
        <v>38</v>
      </c>
      <c r="J295" s="175">
        <f>SUM(J269:J294)</f>
        <v>0</v>
      </c>
      <c r="K295" s="175">
        <f>SUM(K269:K294)</f>
        <v>0</v>
      </c>
      <c r="L295" s="176"/>
      <c r="M295" s="72"/>
    </row>
    <row r="296" spans="1:16" ht="19.5" thickTop="1" x14ac:dyDescent="0.15">
      <c r="A296" s="177"/>
      <c r="B296" s="276"/>
      <c r="C296" s="276"/>
      <c r="D296" s="276"/>
      <c r="E296" s="276"/>
      <c r="F296" s="276"/>
      <c r="G296" s="276"/>
      <c r="H296" s="277"/>
      <c r="I296" s="178" t="s">
        <v>23</v>
      </c>
      <c r="J296" s="175" t="str">
        <f>IF(AND(J324=0,J267="",J295&lt;&gt;0),SUMIF($I$8:$I295,"小計",J$8:J295),"")</f>
        <v/>
      </c>
      <c r="K296" s="175" t="str">
        <f>IF(AND(K324=0,K267="",K295&lt;&gt;0),ROUND(SUMIF($I$8:$I295,"小計",K$8:K295),0),"")</f>
        <v/>
      </c>
      <c r="L296" s="176"/>
    </row>
  </sheetData>
  <sheetProtection sheet="1" objects="1" scenarios="1"/>
  <mergeCells count="20">
    <mergeCell ref="B63:H64"/>
    <mergeCell ref="B92:H93"/>
    <mergeCell ref="B121:H122"/>
    <mergeCell ref="B34:H35"/>
    <mergeCell ref="L1:M1"/>
    <mergeCell ref="J3:M3"/>
    <mergeCell ref="J4:M4"/>
    <mergeCell ref="J5:M5"/>
    <mergeCell ref="F3:G3"/>
    <mergeCell ref="F4:G4"/>
    <mergeCell ref="E1:H1"/>
    <mergeCell ref="A2:D2"/>
    <mergeCell ref="A3:D3"/>
    <mergeCell ref="A4:D4"/>
    <mergeCell ref="B295:H296"/>
    <mergeCell ref="B150:H151"/>
    <mergeCell ref="B179:H180"/>
    <mergeCell ref="B208:H209"/>
    <mergeCell ref="B237:H238"/>
    <mergeCell ref="B266:H267"/>
  </mergeCells>
  <phoneticPr fontId="3"/>
  <dataValidations count="2">
    <dataValidation imeMode="off" allowBlank="1" showInputMessage="1" showErrorMessage="1" sqref="I2:I4 D7:E7 B15:B34 E2:E6 H2:H33 J8:K33 D268:E268 B297:B64270 A276:A1048576 A15:A35 A36:B43 D36:E36 B44:B63 H36:H62 J37:K62 A44:A64 A65:B72 D65:E65 B73:B92 H65:H91 J66:K91 A73:A93 A94:B101 D94:E94 B102:B121 H94:H120 J95:K120 A102:A122 A123:B130 D123:E123 B131:B150 H123:H149 J124:K149 A131:A151 A152:B159 D152:E152 B160:B179 H152:H178 J153:K178 A160:A180 J182:K207 A181:B188 D181:E181 B189:B208 H181:H207 A189:A209 H210:H236 J211:K236 A210:B217 D210:E210 B218:B237 A218:A238 H297:H64270 B247:B266 H239:H265 J240:K265 A239:B246 D239:E239 L6:L64270 A247:A267 E297:E64270 B276:B295 H268:H294 J269:K294 A268:B275 A1:A14 B1 B5:B14" xr:uid="{00000000-0002-0000-0100-000000000000}"/>
    <dataValidation imeMode="halfAlpha" allowBlank="1" showInputMessage="1" showErrorMessage="1" sqref="J6:K7 J1:K1 I8:I33 J34:K36 I37:I62 J63:K65 I66:I91 J92:K94 I95:I120 J121:K123 I124:I149 J150:K152 I153:I178 J179:K181 I182:I207 J208:K210 I211:I236 J237:K239 I240:I265 J266:K268 J295:K64270 I269:I294" xr:uid="{00000000-0002-0000-0100-000001000000}"/>
  </dataValidations>
  <pageMargins left="0.39370078740157483" right="0.39370078740157483" top="0.59055118110236227" bottom="0.59055118110236227" header="0.51181102362204722" footer="0.19685039370078741"/>
  <pageSetup paperSize="9" scale="73" fitToHeight="0" orientation="landscape" r:id="rId1"/>
  <headerFooter>
    <oddFooter>&amp;C&amp;P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マスタ!$D$3:$D$151</xm:f>
          </x14:formula1>
          <xm:sqref>C8:C33 C37:C62 C66:C91 C95:C120 C124:C149 C153:C178 C182:C207 C211:C236 C240:C265 C269:C294</xm:sqref>
        </x14:dataValidation>
        <x14:dataValidation type="list" allowBlank="1" showInputMessage="1" showErrorMessage="1" xr:uid="{00000000-0002-0000-0100-000003000000}">
          <x14:formula1>
            <xm:f>マスタ!$H$3:$H$5</xm:f>
          </x14:formula1>
          <xm:sqref>D8:D33 D269:D294 D240:D265 D211:D236 D182:D207 D153:D178 D124:D149 D95:D120 D66:D91 D37:D62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54"/>
  <sheetViews>
    <sheetView topLeftCell="E1" workbookViewId="0">
      <selection activeCell="T19" sqref="T19"/>
    </sheetView>
  </sheetViews>
  <sheetFormatPr defaultRowHeight="15.75" x14ac:dyDescent="0.25"/>
  <cols>
    <col min="1" max="1" width="9" style="38"/>
    <col min="2" max="2" width="4.5" style="2" bestFit="1" customWidth="1"/>
    <col min="3" max="3" width="5.75" style="1" bestFit="1" customWidth="1"/>
    <col min="4" max="6" width="9.75" style="2" customWidth="1"/>
    <col min="7" max="7" width="4.375" style="2" bestFit="1" customWidth="1"/>
    <col min="8" max="8" width="18.375" style="1" bestFit="1" customWidth="1"/>
    <col min="9" max="9" width="6.25" style="65" bestFit="1" customWidth="1"/>
    <col min="10" max="10" width="9" style="38"/>
    <col min="11" max="11" width="10.5" style="42" customWidth="1"/>
    <col min="12" max="12" width="7.75" style="40" customWidth="1"/>
    <col min="13" max="13" width="7.75" style="41" customWidth="1"/>
    <col min="14" max="14" width="5.375" style="42" customWidth="1"/>
    <col min="15" max="15" width="7.75" style="40" customWidth="1"/>
    <col min="16" max="16" width="7.75" style="41" customWidth="1"/>
    <col min="17" max="17" width="12.375" style="42" bestFit="1" customWidth="1"/>
    <col min="18" max="18" width="9" style="38"/>
    <col min="19" max="19" width="10.75" style="186" bestFit="1" customWidth="1"/>
    <col min="20" max="20" width="28" style="38" bestFit="1" customWidth="1"/>
    <col min="21" max="21" width="28" style="38" customWidth="1"/>
    <col min="22" max="22" width="32.625" style="38" customWidth="1"/>
    <col min="23" max="16384" width="9" style="38"/>
  </cols>
  <sheetData>
    <row r="2" spans="2:22" x14ac:dyDescent="0.25">
      <c r="B2" s="36" t="s">
        <v>47</v>
      </c>
      <c r="C2" s="36" t="s">
        <v>48</v>
      </c>
      <c r="D2" s="36" t="s">
        <v>49</v>
      </c>
      <c r="E2" s="36" t="s">
        <v>50</v>
      </c>
      <c r="G2" s="36" t="s">
        <v>47</v>
      </c>
      <c r="H2" s="36" t="s">
        <v>51</v>
      </c>
      <c r="I2" s="37" t="s">
        <v>50</v>
      </c>
      <c r="K2" s="39" t="s">
        <v>52</v>
      </c>
      <c r="S2" s="67" t="s">
        <v>304</v>
      </c>
      <c r="T2" s="40"/>
      <c r="U2" s="40"/>
      <c r="V2" s="42"/>
    </row>
    <row r="3" spans="2:22" x14ac:dyDescent="0.25">
      <c r="B3" s="36">
        <v>1</v>
      </c>
      <c r="C3" s="43" t="s">
        <v>53</v>
      </c>
      <c r="D3" s="36" t="s">
        <v>54</v>
      </c>
      <c r="E3" s="36">
        <v>3001</v>
      </c>
      <c r="G3" s="36">
        <v>1</v>
      </c>
      <c r="H3" s="36" t="s">
        <v>300</v>
      </c>
      <c r="I3" s="44" t="s">
        <v>55</v>
      </c>
      <c r="K3" s="286" t="s">
        <v>56</v>
      </c>
      <c r="L3" s="288" t="s">
        <v>57</v>
      </c>
      <c r="M3" s="289"/>
      <c r="N3" s="289"/>
      <c r="O3" s="289"/>
      <c r="P3" s="290"/>
      <c r="S3" s="68" t="s">
        <v>305</v>
      </c>
      <c r="T3" s="61" t="s">
        <v>308</v>
      </c>
      <c r="U3" s="61" t="s">
        <v>306</v>
      </c>
      <c r="V3" s="50" t="s">
        <v>307</v>
      </c>
    </row>
    <row r="4" spans="2:22" x14ac:dyDescent="0.25">
      <c r="B4" s="36">
        <v>2</v>
      </c>
      <c r="C4" s="43" t="s">
        <v>58</v>
      </c>
      <c r="D4" s="36" t="s">
        <v>59</v>
      </c>
      <c r="E4" s="36">
        <v>3002</v>
      </c>
      <c r="G4" s="36">
        <v>2</v>
      </c>
      <c r="H4" s="36" t="s">
        <v>301</v>
      </c>
      <c r="I4" s="44" t="s">
        <v>302</v>
      </c>
      <c r="K4" s="287"/>
      <c r="L4" s="45" t="s">
        <v>60</v>
      </c>
      <c r="M4" s="46" t="s">
        <v>61</v>
      </c>
      <c r="N4" s="47"/>
      <c r="O4" s="48" t="s">
        <v>60</v>
      </c>
      <c r="P4" s="49" t="s">
        <v>61</v>
      </c>
      <c r="S4" s="68" t="s">
        <v>324</v>
      </c>
      <c r="T4" s="68" t="s">
        <v>311</v>
      </c>
      <c r="U4" s="68" t="s">
        <v>310</v>
      </c>
      <c r="V4" s="50" t="s">
        <v>309</v>
      </c>
    </row>
    <row r="5" spans="2:22" x14ac:dyDescent="0.25">
      <c r="B5" s="36">
        <v>3</v>
      </c>
      <c r="C5" s="43" t="s">
        <v>58</v>
      </c>
      <c r="D5" s="36" t="s">
        <v>62</v>
      </c>
      <c r="E5" s="36">
        <v>3003</v>
      </c>
      <c r="G5" s="36">
        <v>3</v>
      </c>
      <c r="H5" s="36" t="s">
        <v>254</v>
      </c>
      <c r="I5" s="37" t="s">
        <v>105</v>
      </c>
      <c r="K5" s="50">
        <v>51100</v>
      </c>
      <c r="L5" s="51">
        <v>1</v>
      </c>
      <c r="M5" s="52">
        <v>1</v>
      </c>
      <c r="N5" s="47" t="s">
        <v>63</v>
      </c>
      <c r="O5" s="53">
        <v>199</v>
      </c>
      <c r="P5" s="54">
        <v>99999</v>
      </c>
      <c r="S5" s="68" t="s">
        <v>325</v>
      </c>
      <c r="T5" s="68" t="s">
        <v>312</v>
      </c>
      <c r="U5" s="68" t="s">
        <v>310</v>
      </c>
      <c r="V5" s="50" t="s">
        <v>309</v>
      </c>
    </row>
    <row r="6" spans="2:22" x14ac:dyDescent="0.25">
      <c r="B6" s="36">
        <v>4</v>
      </c>
      <c r="C6" s="43" t="s">
        <v>64</v>
      </c>
      <c r="D6" s="36" t="s">
        <v>65</v>
      </c>
      <c r="E6" s="36">
        <v>3004</v>
      </c>
      <c r="K6" s="50">
        <v>52100</v>
      </c>
      <c r="L6" s="51">
        <v>201</v>
      </c>
      <c r="M6" s="52">
        <v>1</v>
      </c>
      <c r="N6" s="47" t="s">
        <v>63</v>
      </c>
      <c r="O6" s="53">
        <v>299</v>
      </c>
      <c r="P6" s="54">
        <v>99999</v>
      </c>
      <c r="S6" s="68" t="s">
        <v>326</v>
      </c>
      <c r="T6" s="68" t="s">
        <v>312</v>
      </c>
      <c r="U6" s="68" t="s">
        <v>310</v>
      </c>
      <c r="V6" s="50" t="s">
        <v>309</v>
      </c>
    </row>
    <row r="7" spans="2:22" x14ac:dyDescent="0.25">
      <c r="B7" s="36">
        <v>5</v>
      </c>
      <c r="C7" s="43" t="s">
        <v>64</v>
      </c>
      <c r="D7" s="36" t="s">
        <v>66</v>
      </c>
      <c r="E7" s="36">
        <v>3005</v>
      </c>
      <c r="K7" s="50">
        <v>51220</v>
      </c>
      <c r="L7" s="51">
        <v>550</v>
      </c>
      <c r="M7" s="52">
        <v>1</v>
      </c>
      <c r="N7" s="47" t="s">
        <v>63</v>
      </c>
      <c r="O7" s="53">
        <v>550</v>
      </c>
      <c r="P7" s="54">
        <v>99999</v>
      </c>
      <c r="S7" s="68" t="s">
        <v>327</v>
      </c>
      <c r="T7" s="68" t="s">
        <v>313</v>
      </c>
      <c r="U7" s="68" t="s">
        <v>310</v>
      </c>
      <c r="V7" s="50" t="s">
        <v>309</v>
      </c>
    </row>
    <row r="8" spans="2:22" x14ac:dyDescent="0.25">
      <c r="B8" s="36">
        <v>6</v>
      </c>
      <c r="C8" s="43" t="s">
        <v>64</v>
      </c>
      <c r="D8" s="36" t="s">
        <v>67</v>
      </c>
      <c r="E8" s="36">
        <v>3006</v>
      </c>
      <c r="K8" s="50">
        <v>51100</v>
      </c>
      <c r="L8" s="51">
        <v>610</v>
      </c>
      <c r="M8" s="52">
        <v>1</v>
      </c>
      <c r="N8" s="47" t="s">
        <v>63</v>
      </c>
      <c r="O8" s="53">
        <v>610</v>
      </c>
      <c r="P8" s="54">
        <v>99999</v>
      </c>
      <c r="Q8" s="42" t="s">
        <v>68</v>
      </c>
      <c r="S8" s="68" t="s">
        <v>336</v>
      </c>
      <c r="T8" s="68" t="s">
        <v>333</v>
      </c>
      <c r="U8" s="68" t="s">
        <v>334</v>
      </c>
      <c r="V8" s="50" t="s">
        <v>335</v>
      </c>
    </row>
    <row r="9" spans="2:22" x14ac:dyDescent="0.25">
      <c r="B9" s="36">
        <v>7</v>
      </c>
      <c r="C9" s="43" t="s">
        <v>69</v>
      </c>
      <c r="D9" s="36" t="s">
        <v>70</v>
      </c>
      <c r="E9" s="36">
        <v>3007</v>
      </c>
      <c r="K9" s="55">
        <v>51000</v>
      </c>
      <c r="L9" s="56">
        <v>610</v>
      </c>
      <c r="M9" s="57">
        <v>8000</v>
      </c>
      <c r="N9" s="58" t="s">
        <v>63</v>
      </c>
      <c r="O9" s="59">
        <v>610</v>
      </c>
      <c r="P9" s="60">
        <v>8000</v>
      </c>
      <c r="S9" s="68" t="s">
        <v>328</v>
      </c>
      <c r="T9" s="68" t="s">
        <v>314</v>
      </c>
      <c r="U9" s="68" t="s">
        <v>310</v>
      </c>
      <c r="V9" s="50" t="s">
        <v>309</v>
      </c>
    </row>
    <row r="10" spans="2:22" x14ac:dyDescent="0.25">
      <c r="B10" s="36">
        <v>8</v>
      </c>
      <c r="C10" s="43" t="s">
        <v>69</v>
      </c>
      <c r="D10" s="36" t="s">
        <v>71</v>
      </c>
      <c r="E10" s="36">
        <v>3008</v>
      </c>
      <c r="K10" s="50">
        <v>52100</v>
      </c>
      <c r="L10" s="51">
        <v>620</v>
      </c>
      <c r="M10" s="52">
        <v>1</v>
      </c>
      <c r="N10" s="47" t="s">
        <v>63</v>
      </c>
      <c r="O10" s="53">
        <v>620</v>
      </c>
      <c r="P10" s="54">
        <v>99999</v>
      </c>
      <c r="Q10" s="42" t="s">
        <v>72</v>
      </c>
      <c r="S10" s="68" t="s">
        <v>329</v>
      </c>
      <c r="T10" s="68" t="s">
        <v>315</v>
      </c>
      <c r="U10" s="68" t="s">
        <v>316</v>
      </c>
      <c r="V10" s="50" t="s">
        <v>317</v>
      </c>
    </row>
    <row r="11" spans="2:22" x14ac:dyDescent="0.25">
      <c r="B11" s="36">
        <v>9</v>
      </c>
      <c r="C11" s="43" t="s">
        <v>69</v>
      </c>
      <c r="D11" s="36" t="s">
        <v>73</v>
      </c>
      <c r="E11" s="36">
        <v>3009</v>
      </c>
      <c r="K11" s="55">
        <v>52000</v>
      </c>
      <c r="L11" s="56">
        <v>620</v>
      </c>
      <c r="M11" s="57">
        <v>8100</v>
      </c>
      <c r="N11" s="58" t="s">
        <v>63</v>
      </c>
      <c r="O11" s="59">
        <v>620</v>
      </c>
      <c r="P11" s="60">
        <v>8100</v>
      </c>
      <c r="S11" s="68" t="s">
        <v>330</v>
      </c>
      <c r="T11" s="68" t="s">
        <v>318</v>
      </c>
      <c r="U11" s="68" t="s">
        <v>319</v>
      </c>
      <c r="V11" s="50" t="s">
        <v>320</v>
      </c>
    </row>
    <row r="12" spans="2:22" x14ac:dyDescent="0.25">
      <c r="B12" s="36">
        <v>10</v>
      </c>
      <c r="C12" s="43" t="s">
        <v>74</v>
      </c>
      <c r="D12" s="36" t="s">
        <v>75</v>
      </c>
      <c r="E12" s="36">
        <v>3010</v>
      </c>
      <c r="S12" s="68" t="s">
        <v>331</v>
      </c>
      <c r="T12" s="68" t="s">
        <v>321</v>
      </c>
      <c r="U12" s="68" t="s">
        <v>310</v>
      </c>
      <c r="V12" s="50" t="s">
        <v>309</v>
      </c>
    </row>
    <row r="13" spans="2:22" x14ac:dyDescent="0.25">
      <c r="B13" s="36">
        <v>11</v>
      </c>
      <c r="C13" s="43" t="s">
        <v>74</v>
      </c>
      <c r="D13" s="36" t="s">
        <v>76</v>
      </c>
      <c r="E13" s="36">
        <v>3011</v>
      </c>
      <c r="S13" s="68" t="s">
        <v>332</v>
      </c>
      <c r="T13" s="68" t="s">
        <v>322</v>
      </c>
      <c r="U13" s="68" t="s">
        <v>310</v>
      </c>
      <c r="V13" s="50" t="s">
        <v>323</v>
      </c>
    </row>
    <row r="14" spans="2:22" x14ac:dyDescent="0.25">
      <c r="B14" s="36">
        <v>12</v>
      </c>
      <c r="C14" s="43" t="s">
        <v>74</v>
      </c>
      <c r="D14" s="36" t="s">
        <v>77</v>
      </c>
      <c r="E14" s="36">
        <v>3012</v>
      </c>
      <c r="K14" s="42" t="s">
        <v>78</v>
      </c>
      <c r="S14" s="68" t="s">
        <v>337</v>
      </c>
      <c r="T14" s="68" t="s">
        <v>338</v>
      </c>
      <c r="U14" s="68" t="s">
        <v>310</v>
      </c>
      <c r="V14" s="50" t="s">
        <v>309</v>
      </c>
    </row>
    <row r="15" spans="2:22" x14ac:dyDescent="0.25">
      <c r="B15" s="36">
        <v>13</v>
      </c>
      <c r="C15" s="43" t="s">
        <v>79</v>
      </c>
      <c r="D15" s="36" t="s">
        <v>80</v>
      </c>
      <c r="E15" s="36">
        <v>3013</v>
      </c>
      <c r="K15" s="61">
        <v>0</v>
      </c>
      <c r="L15" s="61" t="s">
        <v>81</v>
      </c>
      <c r="S15" s="68" t="s">
        <v>341</v>
      </c>
      <c r="T15" s="68" t="s">
        <v>340</v>
      </c>
      <c r="U15" s="68" t="s">
        <v>334</v>
      </c>
      <c r="V15" s="50" t="s">
        <v>309</v>
      </c>
    </row>
    <row r="16" spans="2:22" x14ac:dyDescent="0.25">
      <c r="B16" s="36">
        <v>14</v>
      </c>
      <c r="C16" s="43" t="s">
        <v>79</v>
      </c>
      <c r="D16" s="36" t="s">
        <v>82</v>
      </c>
      <c r="E16" s="36">
        <v>3014</v>
      </c>
      <c r="K16" s="61">
        <v>100</v>
      </c>
      <c r="L16" s="61" t="s">
        <v>83</v>
      </c>
      <c r="S16" s="68" t="s">
        <v>343</v>
      </c>
      <c r="T16" s="68" t="s">
        <v>342</v>
      </c>
      <c r="U16" s="68" t="s">
        <v>334</v>
      </c>
      <c r="V16" s="50" t="s">
        <v>309</v>
      </c>
    </row>
    <row r="17" spans="2:22" x14ac:dyDescent="0.25">
      <c r="B17" s="36">
        <v>15</v>
      </c>
      <c r="C17" s="43" t="s">
        <v>79</v>
      </c>
      <c r="D17" s="36" t="s">
        <v>84</v>
      </c>
      <c r="E17" s="36">
        <v>3015</v>
      </c>
      <c r="K17" s="61">
        <v>200</v>
      </c>
      <c r="L17" s="61" t="s">
        <v>85</v>
      </c>
      <c r="S17" s="68" t="s">
        <v>345</v>
      </c>
      <c r="T17" s="68" t="s">
        <v>346</v>
      </c>
      <c r="U17" s="68" t="s">
        <v>334</v>
      </c>
      <c r="V17" s="50" t="s">
        <v>335</v>
      </c>
    </row>
    <row r="18" spans="2:22" x14ac:dyDescent="0.25">
      <c r="B18" s="36">
        <v>16</v>
      </c>
      <c r="C18" s="62" t="s">
        <v>86</v>
      </c>
      <c r="D18" s="63" t="s">
        <v>87</v>
      </c>
      <c r="E18" s="36">
        <v>3016</v>
      </c>
      <c r="K18" s="61">
        <v>300</v>
      </c>
      <c r="L18" s="61" t="s">
        <v>88</v>
      </c>
      <c r="S18" s="68"/>
      <c r="T18" s="68"/>
      <c r="U18" s="68"/>
      <c r="V18" s="50"/>
    </row>
    <row r="19" spans="2:22" x14ac:dyDescent="0.25">
      <c r="B19" s="36">
        <v>17</v>
      </c>
      <c r="C19" s="62" t="s">
        <v>86</v>
      </c>
      <c r="D19" s="63" t="s">
        <v>89</v>
      </c>
      <c r="E19" s="36">
        <v>3017</v>
      </c>
      <c r="K19" s="61">
        <v>400</v>
      </c>
      <c r="L19" s="61" t="s">
        <v>90</v>
      </c>
      <c r="S19" s="68"/>
      <c r="T19" s="68"/>
      <c r="U19" s="68"/>
      <c r="V19" s="50"/>
    </row>
    <row r="20" spans="2:22" x14ac:dyDescent="0.25">
      <c r="B20" s="36">
        <v>18</v>
      </c>
      <c r="C20" s="62" t="s">
        <v>86</v>
      </c>
      <c r="D20" s="63" t="s">
        <v>91</v>
      </c>
      <c r="E20" s="36">
        <v>3018</v>
      </c>
      <c r="K20" s="61">
        <v>80</v>
      </c>
      <c r="L20" s="61" t="s">
        <v>92</v>
      </c>
      <c r="S20" s="68"/>
      <c r="T20" s="68"/>
      <c r="U20" s="68"/>
      <c r="V20" s="50"/>
    </row>
    <row r="21" spans="2:22" x14ac:dyDescent="0.25">
      <c r="B21" s="36">
        <v>19</v>
      </c>
      <c r="C21" s="43" t="s">
        <v>93</v>
      </c>
      <c r="D21" s="36" t="s">
        <v>94</v>
      </c>
      <c r="E21" s="36">
        <v>3019</v>
      </c>
      <c r="S21" s="185"/>
      <c r="T21" s="184"/>
      <c r="U21" s="184"/>
      <c r="V21" s="184"/>
    </row>
    <row r="22" spans="2:22" x14ac:dyDescent="0.25">
      <c r="B22" s="36">
        <v>20</v>
      </c>
      <c r="C22" s="43" t="s">
        <v>93</v>
      </c>
      <c r="D22" s="36" t="s">
        <v>95</v>
      </c>
      <c r="E22" s="36">
        <v>3020</v>
      </c>
      <c r="S22" s="185"/>
      <c r="T22" s="184"/>
      <c r="U22" s="184"/>
      <c r="V22" s="184"/>
    </row>
    <row r="23" spans="2:22" x14ac:dyDescent="0.25">
      <c r="B23" s="36">
        <v>21</v>
      </c>
      <c r="C23" s="43" t="s">
        <v>93</v>
      </c>
      <c r="D23" s="36" t="s">
        <v>96</v>
      </c>
      <c r="E23" s="36">
        <v>3021</v>
      </c>
      <c r="K23" s="42" t="s">
        <v>97</v>
      </c>
      <c r="S23" s="185"/>
      <c r="T23" s="184"/>
      <c r="U23" s="184"/>
      <c r="V23" s="184"/>
    </row>
    <row r="24" spans="2:22" x14ac:dyDescent="0.25">
      <c r="B24" s="36">
        <v>22</v>
      </c>
      <c r="C24" s="43" t="s">
        <v>98</v>
      </c>
      <c r="D24" s="36" t="s">
        <v>99</v>
      </c>
      <c r="E24" s="36">
        <v>3022</v>
      </c>
      <c r="K24" s="50">
        <v>0</v>
      </c>
      <c r="L24" s="64">
        <v>0</v>
      </c>
      <c r="S24" s="185"/>
      <c r="T24" s="184"/>
      <c r="U24" s="184"/>
      <c r="V24" s="184"/>
    </row>
    <row r="25" spans="2:22" x14ac:dyDescent="0.25">
      <c r="B25" s="36">
        <v>23</v>
      </c>
      <c r="C25" s="43" t="s">
        <v>98</v>
      </c>
      <c r="D25" s="36" t="s">
        <v>100</v>
      </c>
      <c r="E25" s="36">
        <v>3023</v>
      </c>
      <c r="K25" s="50">
        <v>1</v>
      </c>
      <c r="L25" s="64">
        <v>0.03</v>
      </c>
      <c r="S25" s="185"/>
      <c r="T25" s="184"/>
      <c r="U25" s="184"/>
      <c r="V25" s="184"/>
    </row>
    <row r="26" spans="2:22" x14ac:dyDescent="0.25">
      <c r="B26" s="36">
        <v>24</v>
      </c>
      <c r="C26" s="43" t="s">
        <v>98</v>
      </c>
      <c r="D26" s="36" t="s">
        <v>101</v>
      </c>
      <c r="E26" s="36">
        <v>3024</v>
      </c>
      <c r="K26" s="50">
        <v>2</v>
      </c>
      <c r="L26" s="64">
        <v>0.05</v>
      </c>
      <c r="S26" s="185"/>
      <c r="T26" s="184"/>
      <c r="U26" s="184"/>
      <c r="V26" s="184"/>
    </row>
    <row r="27" spans="2:22" x14ac:dyDescent="0.25">
      <c r="B27" s="36">
        <v>25</v>
      </c>
      <c r="C27" s="43" t="s">
        <v>102</v>
      </c>
      <c r="D27" s="36" t="s">
        <v>103</v>
      </c>
      <c r="E27" s="36">
        <v>3025</v>
      </c>
      <c r="K27" s="50">
        <v>3</v>
      </c>
      <c r="L27" s="64">
        <v>0.08</v>
      </c>
      <c r="S27" s="185"/>
      <c r="T27" s="184"/>
      <c r="U27" s="184"/>
      <c r="V27" s="184"/>
    </row>
    <row r="28" spans="2:22" x14ac:dyDescent="0.25">
      <c r="B28" s="36">
        <v>26</v>
      </c>
      <c r="C28" s="43" t="s">
        <v>102</v>
      </c>
      <c r="D28" s="36" t="s">
        <v>104</v>
      </c>
      <c r="E28" s="36">
        <v>3026</v>
      </c>
      <c r="K28" s="50">
        <v>4</v>
      </c>
      <c r="L28" s="64">
        <v>0.1</v>
      </c>
      <c r="S28" s="185"/>
      <c r="T28" s="184"/>
      <c r="U28" s="184"/>
      <c r="V28" s="184"/>
    </row>
    <row r="29" spans="2:22" x14ac:dyDescent="0.25">
      <c r="B29" s="36">
        <v>27</v>
      </c>
      <c r="C29" s="43" t="s">
        <v>102</v>
      </c>
      <c r="D29" s="36" t="s">
        <v>106</v>
      </c>
      <c r="E29" s="36">
        <v>3027</v>
      </c>
      <c r="K29" s="41"/>
      <c r="L29" s="42"/>
      <c r="M29" s="40"/>
      <c r="N29" s="41"/>
      <c r="O29" s="42"/>
      <c r="P29" s="38"/>
      <c r="Q29" s="38"/>
      <c r="S29" s="185"/>
      <c r="T29" s="184"/>
      <c r="U29" s="184"/>
      <c r="V29" s="184"/>
    </row>
    <row r="30" spans="2:22" x14ac:dyDescent="0.25">
      <c r="B30" s="36">
        <v>28</v>
      </c>
      <c r="C30" s="43" t="s">
        <v>107</v>
      </c>
      <c r="D30" s="36" t="s">
        <v>108</v>
      </c>
      <c r="E30" s="36">
        <v>3028</v>
      </c>
      <c r="S30" s="185"/>
      <c r="T30" s="184"/>
      <c r="U30" s="184"/>
      <c r="V30" s="184"/>
    </row>
    <row r="31" spans="2:22" x14ac:dyDescent="0.25">
      <c r="B31" s="36">
        <v>29</v>
      </c>
      <c r="C31" s="43" t="s">
        <v>107</v>
      </c>
      <c r="D31" s="36" t="s">
        <v>109</v>
      </c>
      <c r="E31" s="36">
        <v>3029</v>
      </c>
      <c r="S31" s="185"/>
      <c r="T31" s="184"/>
      <c r="U31" s="184"/>
      <c r="V31" s="184"/>
    </row>
    <row r="32" spans="2:22" x14ac:dyDescent="0.25">
      <c r="B32" s="36">
        <v>30</v>
      </c>
      <c r="C32" s="43" t="s">
        <v>110</v>
      </c>
      <c r="D32" s="36" t="s">
        <v>111</v>
      </c>
      <c r="E32" s="36">
        <v>3031</v>
      </c>
      <c r="S32" s="185"/>
      <c r="T32" s="184"/>
      <c r="U32" s="184"/>
      <c r="V32" s="184"/>
    </row>
    <row r="33" spans="2:22" x14ac:dyDescent="0.25">
      <c r="B33" s="36">
        <v>31</v>
      </c>
      <c r="C33" s="43" t="s">
        <v>110</v>
      </c>
      <c r="D33" s="36" t="s">
        <v>112</v>
      </c>
      <c r="E33" s="36">
        <v>3032</v>
      </c>
      <c r="S33" s="185"/>
      <c r="T33" s="184"/>
      <c r="U33" s="184"/>
      <c r="V33" s="184"/>
    </row>
    <row r="34" spans="2:22" x14ac:dyDescent="0.25">
      <c r="B34" s="36">
        <v>32</v>
      </c>
      <c r="C34" s="43" t="s">
        <v>110</v>
      </c>
      <c r="D34" s="36" t="s">
        <v>113</v>
      </c>
      <c r="E34" s="36">
        <v>3033</v>
      </c>
      <c r="S34" s="185"/>
      <c r="T34" s="184"/>
      <c r="U34" s="184"/>
      <c r="V34" s="184"/>
    </row>
    <row r="35" spans="2:22" x14ac:dyDescent="0.25">
      <c r="B35" s="36">
        <v>33</v>
      </c>
      <c r="C35" s="43" t="s">
        <v>114</v>
      </c>
      <c r="D35" s="36" t="s">
        <v>115</v>
      </c>
      <c r="E35" s="36">
        <v>3034</v>
      </c>
      <c r="S35" s="185"/>
      <c r="T35" s="184"/>
      <c r="U35" s="184"/>
      <c r="V35" s="184"/>
    </row>
    <row r="36" spans="2:22" x14ac:dyDescent="0.25">
      <c r="B36" s="36">
        <v>34</v>
      </c>
      <c r="C36" s="43" t="s">
        <v>114</v>
      </c>
      <c r="D36" s="36" t="s">
        <v>116</v>
      </c>
      <c r="E36" s="36">
        <v>3035</v>
      </c>
      <c r="S36" s="185"/>
      <c r="T36" s="184"/>
      <c r="U36" s="184"/>
      <c r="V36" s="184"/>
    </row>
    <row r="37" spans="2:22" x14ac:dyDescent="0.25">
      <c r="B37" s="36">
        <v>35</v>
      </c>
      <c r="C37" s="43" t="s">
        <v>117</v>
      </c>
      <c r="D37" s="36" t="s">
        <v>118</v>
      </c>
      <c r="E37" s="36">
        <v>3037</v>
      </c>
      <c r="S37" s="185"/>
      <c r="T37" s="184"/>
      <c r="U37" s="184"/>
      <c r="V37" s="184"/>
    </row>
    <row r="38" spans="2:22" x14ac:dyDescent="0.25">
      <c r="B38" s="36">
        <v>36</v>
      </c>
      <c r="C38" s="43" t="s">
        <v>117</v>
      </c>
      <c r="D38" s="36" t="s">
        <v>119</v>
      </c>
      <c r="E38" s="36">
        <v>3038</v>
      </c>
      <c r="S38" s="185"/>
      <c r="T38" s="184"/>
      <c r="U38" s="184"/>
      <c r="V38" s="184"/>
    </row>
    <row r="39" spans="2:22" x14ac:dyDescent="0.25">
      <c r="B39" s="36">
        <v>37</v>
      </c>
      <c r="C39" s="43" t="s">
        <v>117</v>
      </c>
      <c r="D39" s="36" t="s">
        <v>120</v>
      </c>
      <c r="E39" s="36">
        <v>3039</v>
      </c>
      <c r="S39" s="185"/>
      <c r="T39" s="184"/>
      <c r="U39" s="184"/>
      <c r="V39" s="184"/>
    </row>
    <row r="40" spans="2:22" x14ac:dyDescent="0.25">
      <c r="B40" s="36">
        <v>38</v>
      </c>
      <c r="C40" s="43" t="s">
        <v>121</v>
      </c>
      <c r="D40" s="36" t="s">
        <v>122</v>
      </c>
      <c r="E40" s="36">
        <v>3040</v>
      </c>
      <c r="S40" s="185"/>
      <c r="T40" s="184"/>
      <c r="U40" s="184"/>
      <c r="V40" s="184"/>
    </row>
    <row r="41" spans="2:22" x14ac:dyDescent="0.25">
      <c r="B41" s="36">
        <v>39</v>
      </c>
      <c r="C41" s="43" t="s">
        <v>121</v>
      </c>
      <c r="D41" s="36" t="s">
        <v>123</v>
      </c>
      <c r="E41" s="36">
        <v>3041</v>
      </c>
      <c r="S41" s="185"/>
      <c r="T41" s="184"/>
      <c r="U41" s="184"/>
      <c r="V41" s="184"/>
    </row>
    <row r="42" spans="2:22" x14ac:dyDescent="0.25">
      <c r="B42" s="36">
        <v>40</v>
      </c>
      <c r="C42" s="43" t="s">
        <v>121</v>
      </c>
      <c r="D42" s="36" t="s">
        <v>124</v>
      </c>
      <c r="E42" s="36">
        <v>3042</v>
      </c>
      <c r="S42" s="185"/>
      <c r="T42" s="184"/>
      <c r="U42" s="184"/>
      <c r="V42" s="184"/>
    </row>
    <row r="43" spans="2:22" x14ac:dyDescent="0.25">
      <c r="B43" s="36">
        <v>41</v>
      </c>
      <c r="C43" s="43" t="s">
        <v>125</v>
      </c>
      <c r="D43" s="36" t="s">
        <v>126</v>
      </c>
      <c r="E43" s="36">
        <v>3043</v>
      </c>
      <c r="S43" s="185"/>
      <c r="T43" s="184"/>
      <c r="U43" s="184"/>
      <c r="V43" s="184"/>
    </row>
    <row r="44" spans="2:22" x14ac:dyDescent="0.25">
      <c r="B44" s="36">
        <v>42</v>
      </c>
      <c r="C44" s="43" t="s">
        <v>125</v>
      </c>
      <c r="D44" s="36" t="s">
        <v>127</v>
      </c>
      <c r="E44" s="36">
        <v>3044</v>
      </c>
      <c r="S44" s="185"/>
      <c r="T44" s="184"/>
      <c r="U44" s="184"/>
      <c r="V44" s="184"/>
    </row>
    <row r="45" spans="2:22" x14ac:dyDescent="0.25">
      <c r="B45" s="36">
        <v>43</v>
      </c>
      <c r="C45" s="43" t="s">
        <v>125</v>
      </c>
      <c r="D45" s="36" t="s">
        <v>128</v>
      </c>
      <c r="E45" s="36">
        <v>3045</v>
      </c>
      <c r="S45" s="185"/>
      <c r="T45" s="184"/>
      <c r="U45" s="184"/>
      <c r="V45" s="184"/>
    </row>
    <row r="46" spans="2:22" x14ac:dyDescent="0.25">
      <c r="B46" s="36">
        <v>44</v>
      </c>
      <c r="C46" s="43" t="s">
        <v>129</v>
      </c>
      <c r="D46" s="36" t="s">
        <v>130</v>
      </c>
      <c r="E46" s="36">
        <v>3046</v>
      </c>
      <c r="S46" s="185"/>
      <c r="T46" s="184"/>
      <c r="U46" s="184"/>
      <c r="V46" s="184"/>
    </row>
    <row r="47" spans="2:22" x14ac:dyDescent="0.25">
      <c r="B47" s="36">
        <v>45</v>
      </c>
      <c r="C47" s="43" t="s">
        <v>129</v>
      </c>
      <c r="D47" s="36" t="s">
        <v>131</v>
      </c>
      <c r="E47" s="36">
        <v>3047</v>
      </c>
      <c r="S47" s="185"/>
      <c r="T47" s="184"/>
      <c r="U47" s="184"/>
      <c r="V47" s="184"/>
    </row>
    <row r="48" spans="2:22" x14ac:dyDescent="0.25">
      <c r="B48" s="36">
        <v>46</v>
      </c>
      <c r="C48" s="43" t="s">
        <v>129</v>
      </c>
      <c r="D48" s="36" t="s">
        <v>132</v>
      </c>
      <c r="E48" s="36">
        <v>3048</v>
      </c>
      <c r="S48" s="185"/>
      <c r="T48" s="184"/>
      <c r="U48" s="184"/>
      <c r="V48" s="184"/>
    </row>
    <row r="49" spans="2:22" x14ac:dyDescent="0.25">
      <c r="B49" s="36">
        <v>47</v>
      </c>
      <c r="C49" s="43" t="s">
        <v>133</v>
      </c>
      <c r="D49" s="36" t="s">
        <v>134</v>
      </c>
      <c r="E49" s="36">
        <v>3049</v>
      </c>
      <c r="S49" s="185"/>
      <c r="T49" s="184"/>
      <c r="U49" s="184"/>
      <c r="V49" s="184"/>
    </row>
    <row r="50" spans="2:22" x14ac:dyDescent="0.25">
      <c r="B50" s="36">
        <v>48</v>
      </c>
      <c r="C50" s="43" t="s">
        <v>133</v>
      </c>
      <c r="D50" s="36" t="s">
        <v>135</v>
      </c>
      <c r="E50" s="36">
        <v>3050</v>
      </c>
      <c r="K50" s="67"/>
      <c r="L50" s="67"/>
      <c r="S50" s="185"/>
      <c r="T50" s="184"/>
      <c r="U50" s="184"/>
      <c r="V50" s="184"/>
    </row>
    <row r="51" spans="2:22" x14ac:dyDescent="0.25">
      <c r="B51" s="36">
        <v>49</v>
      </c>
      <c r="C51" s="43" t="s">
        <v>133</v>
      </c>
      <c r="D51" s="36" t="s">
        <v>136</v>
      </c>
      <c r="E51" s="36">
        <v>3051</v>
      </c>
      <c r="K51" s="67"/>
      <c r="L51" s="67"/>
      <c r="S51" s="185"/>
      <c r="T51" s="184"/>
      <c r="U51" s="184"/>
      <c r="V51" s="184"/>
    </row>
    <row r="52" spans="2:22" x14ac:dyDescent="0.25">
      <c r="B52" s="36">
        <v>50</v>
      </c>
      <c r="C52" s="43" t="s">
        <v>137</v>
      </c>
      <c r="D52" s="36" t="s">
        <v>138</v>
      </c>
      <c r="E52" s="36">
        <v>3052</v>
      </c>
      <c r="K52" s="67"/>
      <c r="L52" s="67"/>
      <c r="S52" s="185"/>
      <c r="T52" s="184"/>
      <c r="U52" s="184"/>
      <c r="V52" s="184"/>
    </row>
    <row r="53" spans="2:22" x14ac:dyDescent="0.25">
      <c r="B53" s="36">
        <v>51</v>
      </c>
      <c r="C53" s="43" t="s">
        <v>137</v>
      </c>
      <c r="D53" s="36" t="s">
        <v>139</v>
      </c>
      <c r="E53" s="36">
        <v>3053</v>
      </c>
      <c r="K53" s="67"/>
      <c r="L53" s="67"/>
      <c r="S53" s="185"/>
      <c r="T53" s="184"/>
      <c r="U53" s="184"/>
      <c r="V53" s="184"/>
    </row>
    <row r="54" spans="2:22" x14ac:dyDescent="0.25">
      <c r="B54" s="36">
        <v>52</v>
      </c>
      <c r="C54" s="43" t="s">
        <v>137</v>
      </c>
      <c r="D54" s="36" t="s">
        <v>140</v>
      </c>
      <c r="E54" s="36">
        <v>3054</v>
      </c>
      <c r="K54" s="67"/>
      <c r="L54" s="67"/>
      <c r="S54" s="185"/>
      <c r="T54" s="184"/>
      <c r="U54" s="184"/>
      <c r="V54" s="184"/>
    </row>
    <row r="55" spans="2:22" x14ac:dyDescent="0.25">
      <c r="B55" s="36">
        <v>53</v>
      </c>
      <c r="C55" s="43" t="s">
        <v>141</v>
      </c>
      <c r="D55" s="36" t="s">
        <v>142</v>
      </c>
      <c r="E55" s="36">
        <v>3055</v>
      </c>
      <c r="K55" s="67"/>
      <c r="L55" s="67"/>
      <c r="S55" s="185"/>
      <c r="T55" s="184"/>
      <c r="U55" s="184"/>
      <c r="V55" s="184"/>
    </row>
    <row r="56" spans="2:22" x14ac:dyDescent="0.25">
      <c r="B56" s="36">
        <v>54</v>
      </c>
      <c r="C56" s="43" t="s">
        <v>141</v>
      </c>
      <c r="D56" s="36" t="s">
        <v>143</v>
      </c>
      <c r="E56" s="36">
        <v>3056</v>
      </c>
      <c r="K56" s="67"/>
      <c r="L56" s="67"/>
      <c r="S56" s="185"/>
      <c r="T56" s="184"/>
      <c r="U56" s="184"/>
      <c r="V56" s="184"/>
    </row>
    <row r="57" spans="2:22" x14ac:dyDescent="0.25">
      <c r="B57" s="36">
        <v>55</v>
      </c>
      <c r="C57" s="43" t="s">
        <v>141</v>
      </c>
      <c r="D57" s="36" t="s">
        <v>144</v>
      </c>
      <c r="E57" s="36">
        <v>3057</v>
      </c>
      <c r="K57" s="67"/>
      <c r="L57" s="67"/>
      <c r="S57" s="185"/>
      <c r="T57" s="184"/>
      <c r="U57" s="184"/>
      <c r="V57" s="184"/>
    </row>
    <row r="58" spans="2:22" x14ac:dyDescent="0.25">
      <c r="B58" s="36">
        <v>56</v>
      </c>
      <c r="C58" s="43" t="s">
        <v>121</v>
      </c>
      <c r="D58" s="36" t="s">
        <v>145</v>
      </c>
      <c r="E58" s="36">
        <v>3058</v>
      </c>
      <c r="K58" s="67"/>
      <c r="L58" s="67"/>
      <c r="S58" s="185"/>
      <c r="T58" s="184"/>
      <c r="U58" s="184"/>
      <c r="V58" s="184"/>
    </row>
    <row r="59" spans="2:22" x14ac:dyDescent="0.25">
      <c r="B59" s="36">
        <v>57</v>
      </c>
      <c r="C59" s="43" t="s">
        <v>121</v>
      </c>
      <c r="D59" s="36" t="s">
        <v>146</v>
      </c>
      <c r="E59" s="36">
        <v>3059</v>
      </c>
      <c r="K59" s="67"/>
      <c r="L59" s="67"/>
      <c r="S59" s="185"/>
      <c r="T59" s="184"/>
      <c r="U59" s="184"/>
      <c r="V59" s="184"/>
    </row>
    <row r="60" spans="2:22" x14ac:dyDescent="0.25">
      <c r="B60" s="36">
        <v>58</v>
      </c>
      <c r="C60" s="43" t="s">
        <v>147</v>
      </c>
      <c r="D60" s="36" t="s">
        <v>148</v>
      </c>
      <c r="E60" s="36">
        <v>3060</v>
      </c>
      <c r="K60" s="67"/>
      <c r="L60" s="67"/>
      <c r="S60" s="185"/>
      <c r="T60" s="184"/>
      <c r="U60" s="184"/>
      <c r="V60" s="184"/>
    </row>
    <row r="61" spans="2:22" x14ac:dyDescent="0.25">
      <c r="B61" s="36">
        <v>59</v>
      </c>
      <c r="C61" s="43" t="s">
        <v>149</v>
      </c>
      <c r="D61" s="36" t="s">
        <v>150</v>
      </c>
      <c r="E61" s="36">
        <v>3061</v>
      </c>
      <c r="K61" s="67"/>
      <c r="L61" s="67"/>
      <c r="S61" s="185"/>
      <c r="T61" s="184"/>
      <c r="U61" s="184"/>
      <c r="V61" s="184"/>
    </row>
    <row r="62" spans="2:22" x14ac:dyDescent="0.25">
      <c r="B62" s="36">
        <v>60</v>
      </c>
      <c r="C62" s="43" t="s">
        <v>149</v>
      </c>
      <c r="D62" s="36" t="s">
        <v>151</v>
      </c>
      <c r="E62" s="36">
        <v>3062</v>
      </c>
      <c r="K62" s="67"/>
      <c r="L62" s="67"/>
      <c r="S62" s="185"/>
      <c r="T62" s="184"/>
      <c r="U62" s="184"/>
      <c r="V62" s="184"/>
    </row>
    <row r="63" spans="2:22" x14ac:dyDescent="0.25">
      <c r="B63" s="36">
        <v>61</v>
      </c>
      <c r="C63" s="43" t="s">
        <v>149</v>
      </c>
      <c r="D63" s="36" t="s">
        <v>152</v>
      </c>
      <c r="E63" s="36">
        <v>3063</v>
      </c>
      <c r="G63" s="66"/>
      <c r="K63" s="67"/>
      <c r="L63" s="67"/>
      <c r="S63" s="185"/>
      <c r="T63" s="184"/>
      <c r="U63" s="184"/>
      <c r="V63" s="184"/>
    </row>
    <row r="64" spans="2:22" x14ac:dyDescent="0.25">
      <c r="B64" s="36">
        <v>62</v>
      </c>
      <c r="C64" s="43" t="s">
        <v>153</v>
      </c>
      <c r="D64" s="36" t="s">
        <v>154</v>
      </c>
      <c r="E64" s="36">
        <v>3064</v>
      </c>
      <c r="G64" s="66"/>
      <c r="S64" s="185"/>
      <c r="T64" s="184"/>
      <c r="U64" s="184"/>
      <c r="V64" s="184"/>
    </row>
    <row r="65" spans="2:22" x14ac:dyDescent="0.25">
      <c r="B65" s="36">
        <v>63</v>
      </c>
      <c r="C65" s="43" t="s">
        <v>153</v>
      </c>
      <c r="D65" s="36" t="s">
        <v>155</v>
      </c>
      <c r="E65" s="36">
        <v>3065</v>
      </c>
      <c r="G65" s="18"/>
      <c r="S65" s="185"/>
      <c r="T65" s="184"/>
      <c r="U65" s="184"/>
      <c r="V65" s="184"/>
    </row>
    <row r="66" spans="2:22" x14ac:dyDescent="0.25">
      <c r="B66" s="36">
        <v>64</v>
      </c>
      <c r="C66" s="43" t="s">
        <v>153</v>
      </c>
      <c r="D66" s="36" t="s">
        <v>156</v>
      </c>
      <c r="E66" s="36">
        <v>3066</v>
      </c>
      <c r="S66" s="185"/>
      <c r="T66" s="184"/>
      <c r="U66" s="184"/>
      <c r="V66" s="184"/>
    </row>
    <row r="67" spans="2:22" x14ac:dyDescent="0.25">
      <c r="B67" s="36">
        <v>65</v>
      </c>
      <c r="C67" s="43" t="s">
        <v>157</v>
      </c>
      <c r="D67" s="36" t="s">
        <v>158</v>
      </c>
      <c r="E67" s="36">
        <v>3070</v>
      </c>
    </row>
    <row r="68" spans="2:22" x14ac:dyDescent="0.25">
      <c r="B68" s="36">
        <v>66</v>
      </c>
      <c r="C68" s="43" t="s">
        <v>157</v>
      </c>
      <c r="D68" s="36" t="s">
        <v>159</v>
      </c>
      <c r="E68" s="36">
        <v>3071</v>
      </c>
    </row>
    <row r="69" spans="2:22" x14ac:dyDescent="0.25">
      <c r="B69" s="36">
        <v>67</v>
      </c>
      <c r="C69" s="43" t="s">
        <v>160</v>
      </c>
      <c r="D69" s="36" t="s">
        <v>161</v>
      </c>
      <c r="E69" s="36">
        <v>3080</v>
      </c>
    </row>
    <row r="70" spans="2:22" x14ac:dyDescent="0.25">
      <c r="B70" s="36">
        <v>68</v>
      </c>
      <c r="C70" s="43" t="s">
        <v>160</v>
      </c>
      <c r="D70" s="36" t="s">
        <v>162</v>
      </c>
      <c r="E70" s="36">
        <v>3081</v>
      </c>
    </row>
    <row r="71" spans="2:22" x14ac:dyDescent="0.25">
      <c r="B71" s="36">
        <v>69</v>
      </c>
      <c r="C71" s="43" t="s">
        <v>160</v>
      </c>
      <c r="D71" s="36" t="s">
        <v>163</v>
      </c>
      <c r="E71" s="36">
        <v>3082</v>
      </c>
    </row>
    <row r="72" spans="2:22" x14ac:dyDescent="0.25">
      <c r="B72" s="36">
        <v>70</v>
      </c>
      <c r="C72" s="43" t="s">
        <v>164</v>
      </c>
      <c r="D72" s="36" t="s">
        <v>165</v>
      </c>
      <c r="E72" s="36">
        <v>3083</v>
      </c>
    </row>
    <row r="73" spans="2:22" x14ac:dyDescent="0.25">
      <c r="B73" s="36">
        <v>71</v>
      </c>
      <c r="C73" s="43" t="s">
        <v>166</v>
      </c>
      <c r="D73" s="36" t="s">
        <v>167</v>
      </c>
      <c r="E73" s="36">
        <v>3090</v>
      </c>
    </row>
    <row r="74" spans="2:22" x14ac:dyDescent="0.25">
      <c r="B74" s="36">
        <v>72</v>
      </c>
      <c r="C74" s="43" t="s">
        <v>166</v>
      </c>
      <c r="D74" s="36" t="s">
        <v>168</v>
      </c>
      <c r="E74" s="36">
        <v>3091</v>
      </c>
    </row>
    <row r="75" spans="2:22" x14ac:dyDescent="0.25">
      <c r="B75" s="36">
        <v>73</v>
      </c>
      <c r="C75" s="43" t="s">
        <v>166</v>
      </c>
      <c r="D75" s="36" t="s">
        <v>169</v>
      </c>
      <c r="E75" s="36">
        <v>3092</v>
      </c>
    </row>
    <row r="76" spans="2:22" x14ac:dyDescent="0.25">
      <c r="B76" s="36">
        <v>74</v>
      </c>
      <c r="C76" s="43" t="s">
        <v>125</v>
      </c>
      <c r="D76" s="36" t="s">
        <v>170</v>
      </c>
      <c r="E76" s="36">
        <v>3100</v>
      </c>
    </row>
    <row r="77" spans="2:22" x14ac:dyDescent="0.25">
      <c r="B77" s="36">
        <v>75</v>
      </c>
      <c r="C77" s="43" t="s">
        <v>171</v>
      </c>
      <c r="D77" s="36" t="s">
        <v>172</v>
      </c>
      <c r="E77" s="36">
        <v>3101</v>
      </c>
    </row>
    <row r="78" spans="2:22" x14ac:dyDescent="0.25">
      <c r="B78" s="36">
        <v>76</v>
      </c>
      <c r="C78" s="43" t="s">
        <v>173</v>
      </c>
      <c r="D78" s="36" t="s">
        <v>174</v>
      </c>
      <c r="E78" s="36">
        <v>3102</v>
      </c>
    </row>
    <row r="79" spans="2:22" x14ac:dyDescent="0.25">
      <c r="B79" s="36">
        <v>77</v>
      </c>
      <c r="C79" s="43" t="s">
        <v>175</v>
      </c>
      <c r="D79" s="36" t="s">
        <v>176</v>
      </c>
      <c r="E79" s="36">
        <v>3103</v>
      </c>
    </row>
    <row r="80" spans="2:22" x14ac:dyDescent="0.25">
      <c r="B80" s="36">
        <v>78</v>
      </c>
      <c r="C80" s="43" t="s">
        <v>177</v>
      </c>
      <c r="D80" s="36" t="s">
        <v>178</v>
      </c>
      <c r="E80" s="36">
        <v>3104</v>
      </c>
    </row>
    <row r="81" spans="2:5" x14ac:dyDescent="0.25">
      <c r="B81" s="36">
        <v>79</v>
      </c>
      <c r="C81" s="43" t="s">
        <v>179</v>
      </c>
      <c r="D81" s="36" t="s">
        <v>180</v>
      </c>
      <c r="E81" s="36">
        <v>3106</v>
      </c>
    </row>
    <row r="82" spans="2:5" x14ac:dyDescent="0.25">
      <c r="B82" s="36">
        <v>80</v>
      </c>
      <c r="C82" s="43" t="s">
        <v>58</v>
      </c>
      <c r="D82" s="36" t="s">
        <v>181</v>
      </c>
      <c r="E82" s="36">
        <v>3108</v>
      </c>
    </row>
    <row r="83" spans="2:5" x14ac:dyDescent="0.25">
      <c r="B83" s="36">
        <v>81</v>
      </c>
      <c r="C83" s="43" t="s">
        <v>58</v>
      </c>
      <c r="D83" s="36" t="s">
        <v>183</v>
      </c>
      <c r="E83" s="36">
        <v>3110</v>
      </c>
    </row>
    <row r="84" spans="2:5" x14ac:dyDescent="0.25">
      <c r="B84" s="36">
        <v>82</v>
      </c>
      <c r="C84" s="43" t="s">
        <v>184</v>
      </c>
      <c r="D84" s="36" t="s">
        <v>185</v>
      </c>
      <c r="E84" s="36">
        <v>3112</v>
      </c>
    </row>
    <row r="85" spans="2:5" x14ac:dyDescent="0.25">
      <c r="B85" s="36">
        <v>83</v>
      </c>
      <c r="C85" s="43" t="s">
        <v>186</v>
      </c>
      <c r="D85" s="36" t="s">
        <v>187</v>
      </c>
      <c r="E85" s="36">
        <v>3114</v>
      </c>
    </row>
    <row r="86" spans="2:5" x14ac:dyDescent="0.25">
      <c r="B86" s="36">
        <v>84</v>
      </c>
      <c r="C86" s="43" t="s">
        <v>188</v>
      </c>
      <c r="D86" s="36" t="s">
        <v>189</v>
      </c>
      <c r="E86" s="36">
        <v>3116</v>
      </c>
    </row>
    <row r="87" spans="2:5" x14ac:dyDescent="0.25">
      <c r="B87" s="36">
        <v>85</v>
      </c>
      <c r="C87" s="43" t="s">
        <v>190</v>
      </c>
      <c r="D87" s="36" t="s">
        <v>191</v>
      </c>
      <c r="E87" s="36">
        <v>3120</v>
      </c>
    </row>
    <row r="88" spans="2:5" x14ac:dyDescent="0.25">
      <c r="B88" s="36">
        <v>86</v>
      </c>
      <c r="C88" s="43" t="s">
        <v>192</v>
      </c>
      <c r="D88" s="36" t="s">
        <v>193</v>
      </c>
      <c r="E88" s="36">
        <v>3122</v>
      </c>
    </row>
    <row r="89" spans="2:5" x14ac:dyDescent="0.25">
      <c r="B89" s="36">
        <v>87</v>
      </c>
      <c r="C89" s="43" t="s">
        <v>194</v>
      </c>
      <c r="D89" s="36" t="s">
        <v>195</v>
      </c>
      <c r="E89" s="36">
        <v>3124</v>
      </c>
    </row>
    <row r="90" spans="2:5" x14ac:dyDescent="0.25">
      <c r="B90" s="36">
        <v>88</v>
      </c>
      <c r="C90" s="43" t="s">
        <v>196</v>
      </c>
      <c r="D90" s="36" t="s">
        <v>197</v>
      </c>
      <c r="E90" s="36">
        <v>3126</v>
      </c>
    </row>
    <row r="91" spans="2:5" x14ac:dyDescent="0.25">
      <c r="B91" s="36">
        <v>89</v>
      </c>
      <c r="C91" s="43" t="s">
        <v>198</v>
      </c>
      <c r="D91" s="36" t="s">
        <v>199</v>
      </c>
      <c r="E91" s="36">
        <v>3128</v>
      </c>
    </row>
    <row r="92" spans="2:5" x14ac:dyDescent="0.25">
      <c r="B92" s="36">
        <v>90</v>
      </c>
      <c r="C92" s="43" t="s">
        <v>200</v>
      </c>
      <c r="D92" s="36" t="s">
        <v>201</v>
      </c>
      <c r="E92" s="36">
        <v>3130</v>
      </c>
    </row>
    <row r="93" spans="2:5" x14ac:dyDescent="0.25">
      <c r="B93" s="36">
        <v>91</v>
      </c>
      <c r="C93" s="43" t="s">
        <v>202</v>
      </c>
      <c r="D93" s="36" t="s">
        <v>203</v>
      </c>
      <c r="E93" s="36">
        <v>3132</v>
      </c>
    </row>
    <row r="94" spans="2:5" x14ac:dyDescent="0.25">
      <c r="B94" s="36">
        <v>92</v>
      </c>
      <c r="C94" s="43" t="s">
        <v>204</v>
      </c>
      <c r="D94" s="36" t="s">
        <v>205</v>
      </c>
      <c r="E94" s="36">
        <v>3134</v>
      </c>
    </row>
    <row r="95" spans="2:5" x14ac:dyDescent="0.25">
      <c r="B95" s="36">
        <v>93</v>
      </c>
      <c r="C95" s="43" t="s">
        <v>206</v>
      </c>
      <c r="D95" s="36" t="s">
        <v>207</v>
      </c>
      <c r="E95" s="36">
        <v>3136</v>
      </c>
    </row>
    <row r="96" spans="2:5" x14ac:dyDescent="0.25">
      <c r="B96" s="36">
        <v>94</v>
      </c>
      <c r="C96" s="43" t="s">
        <v>208</v>
      </c>
      <c r="D96" s="36" t="s">
        <v>209</v>
      </c>
      <c r="E96" s="36">
        <v>3138</v>
      </c>
    </row>
    <row r="97" spans="2:8" x14ac:dyDescent="0.25">
      <c r="B97" s="36">
        <v>95</v>
      </c>
      <c r="C97" s="43" t="s">
        <v>208</v>
      </c>
      <c r="D97" s="36" t="s">
        <v>210</v>
      </c>
      <c r="E97" s="36">
        <v>3139</v>
      </c>
    </row>
    <row r="98" spans="2:8" x14ac:dyDescent="0.25">
      <c r="B98" s="36">
        <v>96</v>
      </c>
      <c r="C98" s="43" t="s">
        <v>53</v>
      </c>
      <c r="D98" s="36" t="s">
        <v>211</v>
      </c>
      <c r="E98" s="36">
        <v>3140</v>
      </c>
    </row>
    <row r="99" spans="2:8" x14ac:dyDescent="0.25">
      <c r="B99" s="36">
        <v>97</v>
      </c>
      <c r="C99" s="43" t="s">
        <v>190</v>
      </c>
      <c r="D99" s="36" t="s">
        <v>212</v>
      </c>
      <c r="E99" s="36">
        <v>3141</v>
      </c>
    </row>
    <row r="100" spans="2:8" x14ac:dyDescent="0.25">
      <c r="B100" s="36">
        <v>98</v>
      </c>
      <c r="C100" s="43" t="s">
        <v>213</v>
      </c>
      <c r="D100" s="36" t="s">
        <v>214</v>
      </c>
      <c r="E100" s="36">
        <v>3142</v>
      </c>
    </row>
    <row r="101" spans="2:8" x14ac:dyDescent="0.25">
      <c r="B101" s="36">
        <v>99</v>
      </c>
      <c r="C101" s="43" t="s">
        <v>215</v>
      </c>
      <c r="D101" s="36" t="s">
        <v>216</v>
      </c>
      <c r="E101" s="36">
        <v>3143</v>
      </c>
    </row>
    <row r="102" spans="2:8" x14ac:dyDescent="0.25">
      <c r="B102" s="36">
        <v>100</v>
      </c>
      <c r="C102" s="43" t="s">
        <v>208</v>
      </c>
      <c r="D102" s="36" t="s">
        <v>217</v>
      </c>
      <c r="E102" s="36">
        <v>3144</v>
      </c>
    </row>
    <row r="103" spans="2:8" x14ac:dyDescent="0.25">
      <c r="B103" s="36">
        <v>101</v>
      </c>
      <c r="C103" s="43" t="s">
        <v>218</v>
      </c>
      <c r="D103" s="36" t="s">
        <v>219</v>
      </c>
      <c r="E103" s="36">
        <v>3145</v>
      </c>
    </row>
    <row r="104" spans="2:8" x14ac:dyDescent="0.25">
      <c r="B104" s="36">
        <v>102</v>
      </c>
      <c r="C104" s="43" t="s">
        <v>220</v>
      </c>
      <c r="D104" s="36" t="s">
        <v>221</v>
      </c>
      <c r="E104" s="36">
        <v>3146</v>
      </c>
    </row>
    <row r="105" spans="2:8" x14ac:dyDescent="0.25">
      <c r="B105" s="36">
        <v>103</v>
      </c>
      <c r="C105" s="43" t="s">
        <v>222</v>
      </c>
      <c r="D105" s="36" t="s">
        <v>223</v>
      </c>
      <c r="E105" s="36">
        <v>3147</v>
      </c>
    </row>
    <row r="106" spans="2:8" x14ac:dyDescent="0.25">
      <c r="B106" s="36">
        <v>104</v>
      </c>
      <c r="C106" s="43" t="s">
        <v>224</v>
      </c>
      <c r="D106" s="36" t="s">
        <v>225</v>
      </c>
      <c r="E106" s="36">
        <v>3148</v>
      </c>
    </row>
    <row r="107" spans="2:8" x14ac:dyDescent="0.25">
      <c r="B107" s="36">
        <v>105</v>
      </c>
      <c r="C107" s="43" t="s">
        <v>226</v>
      </c>
      <c r="D107" s="36" t="s">
        <v>227</v>
      </c>
      <c r="E107" s="36">
        <v>3150</v>
      </c>
    </row>
    <row r="108" spans="2:8" x14ac:dyDescent="0.25">
      <c r="B108" s="36">
        <v>106</v>
      </c>
      <c r="C108" s="43" t="s">
        <v>160</v>
      </c>
      <c r="D108" s="36" t="s">
        <v>228</v>
      </c>
      <c r="E108" s="36">
        <v>3152</v>
      </c>
    </row>
    <row r="109" spans="2:8" x14ac:dyDescent="0.25">
      <c r="B109" s="36">
        <v>107</v>
      </c>
      <c r="C109" s="43" t="s">
        <v>229</v>
      </c>
      <c r="D109" s="36" t="s">
        <v>230</v>
      </c>
      <c r="E109" s="36">
        <v>3154</v>
      </c>
    </row>
    <row r="110" spans="2:8" ht="17.25" x14ac:dyDescent="0.25">
      <c r="B110" s="36">
        <v>108</v>
      </c>
      <c r="C110" s="43" t="s">
        <v>231</v>
      </c>
      <c r="D110" s="36" t="s">
        <v>232</v>
      </c>
      <c r="E110" s="36">
        <v>3156</v>
      </c>
      <c r="H110" s="3"/>
    </row>
    <row r="111" spans="2:8" x14ac:dyDescent="0.25">
      <c r="B111" s="36">
        <v>109</v>
      </c>
      <c r="C111" s="43" t="s">
        <v>233</v>
      </c>
      <c r="D111" s="36" t="s">
        <v>234</v>
      </c>
      <c r="E111" s="36">
        <v>3158</v>
      </c>
    </row>
    <row r="112" spans="2:8" x14ac:dyDescent="0.25">
      <c r="B112" s="36">
        <v>110</v>
      </c>
      <c r="C112" s="43" t="s">
        <v>235</v>
      </c>
      <c r="D112" s="36" t="s">
        <v>236</v>
      </c>
      <c r="E112" s="36">
        <v>3160</v>
      </c>
    </row>
    <row r="113" spans="2:5" x14ac:dyDescent="0.25">
      <c r="B113" s="36">
        <v>111</v>
      </c>
      <c r="C113" s="43" t="s">
        <v>237</v>
      </c>
      <c r="D113" s="36" t="s">
        <v>238</v>
      </c>
      <c r="E113" s="36">
        <v>3161</v>
      </c>
    </row>
    <row r="114" spans="2:5" x14ac:dyDescent="0.25">
      <c r="B114" s="36">
        <v>112</v>
      </c>
      <c r="C114" s="43" t="s">
        <v>239</v>
      </c>
      <c r="D114" s="36" t="s">
        <v>240</v>
      </c>
      <c r="E114" s="36">
        <v>3162</v>
      </c>
    </row>
    <row r="115" spans="2:5" x14ac:dyDescent="0.25">
      <c r="B115" s="36">
        <v>113</v>
      </c>
      <c r="C115" s="43" t="s">
        <v>241</v>
      </c>
      <c r="D115" s="36" t="s">
        <v>242</v>
      </c>
      <c r="E115" s="36">
        <v>3180</v>
      </c>
    </row>
    <row r="116" spans="2:5" x14ac:dyDescent="0.25">
      <c r="B116" s="36">
        <v>114</v>
      </c>
      <c r="C116" s="43" t="s">
        <v>164</v>
      </c>
      <c r="D116" s="36" t="s">
        <v>243</v>
      </c>
      <c r="E116" s="36">
        <v>3181</v>
      </c>
    </row>
    <row r="117" spans="2:5" x14ac:dyDescent="0.25">
      <c r="B117" s="36">
        <v>115</v>
      </c>
      <c r="C117" s="43" t="s">
        <v>244</v>
      </c>
      <c r="D117" s="36" t="s">
        <v>245</v>
      </c>
      <c r="E117" s="36">
        <v>3182</v>
      </c>
    </row>
    <row r="118" spans="2:5" x14ac:dyDescent="0.25">
      <c r="B118" s="36">
        <v>116</v>
      </c>
      <c r="C118" s="43" t="s">
        <v>164</v>
      </c>
      <c r="D118" s="36" t="s">
        <v>246</v>
      </c>
      <c r="E118" s="36">
        <v>3183</v>
      </c>
    </row>
    <row r="119" spans="2:5" x14ac:dyDescent="0.25">
      <c r="B119" s="36">
        <v>117</v>
      </c>
      <c r="C119" s="43" t="s">
        <v>166</v>
      </c>
      <c r="D119" s="36" t="s">
        <v>247</v>
      </c>
      <c r="E119" s="36">
        <v>3184</v>
      </c>
    </row>
    <row r="120" spans="2:5" x14ac:dyDescent="0.25">
      <c r="B120" s="36">
        <v>118</v>
      </c>
      <c r="C120" s="43" t="s">
        <v>164</v>
      </c>
      <c r="D120" s="36" t="s">
        <v>248</v>
      </c>
      <c r="E120" s="36">
        <v>3185</v>
      </c>
    </row>
    <row r="121" spans="2:5" x14ac:dyDescent="0.25">
      <c r="B121" s="36">
        <v>119</v>
      </c>
      <c r="C121" s="43" t="s">
        <v>244</v>
      </c>
      <c r="D121" s="36" t="s">
        <v>249</v>
      </c>
      <c r="E121" s="36">
        <v>3186</v>
      </c>
    </row>
    <row r="122" spans="2:5" x14ac:dyDescent="0.25">
      <c r="B122" s="36">
        <v>120</v>
      </c>
      <c r="C122" s="43" t="s">
        <v>250</v>
      </c>
      <c r="D122" s="36" t="s">
        <v>251</v>
      </c>
      <c r="E122" s="36">
        <v>3201</v>
      </c>
    </row>
    <row r="123" spans="2:5" x14ac:dyDescent="0.25">
      <c r="B123" s="36">
        <v>121</v>
      </c>
      <c r="C123" s="43" t="s">
        <v>252</v>
      </c>
      <c r="D123" s="36" t="s">
        <v>253</v>
      </c>
      <c r="E123" s="36">
        <v>3202</v>
      </c>
    </row>
    <row r="124" spans="2:5" x14ac:dyDescent="0.25">
      <c r="B124" s="36">
        <v>122</v>
      </c>
      <c r="C124" s="43" t="s">
        <v>208</v>
      </c>
      <c r="D124" s="36" t="s">
        <v>254</v>
      </c>
      <c r="E124" s="36">
        <v>3203</v>
      </c>
    </row>
    <row r="125" spans="2:5" x14ac:dyDescent="0.25">
      <c r="B125" s="36">
        <v>123</v>
      </c>
      <c r="C125" s="43" t="s">
        <v>255</v>
      </c>
      <c r="D125" s="36" t="s">
        <v>256</v>
      </c>
      <c r="E125" s="36">
        <v>3204</v>
      </c>
    </row>
    <row r="126" spans="2:5" x14ac:dyDescent="0.25">
      <c r="B126" s="36">
        <v>124</v>
      </c>
      <c r="C126" s="43" t="s">
        <v>252</v>
      </c>
      <c r="D126" s="36" t="s">
        <v>257</v>
      </c>
      <c r="E126" s="36">
        <v>3205</v>
      </c>
    </row>
    <row r="127" spans="2:5" x14ac:dyDescent="0.25">
      <c r="B127" s="36">
        <v>125</v>
      </c>
      <c r="C127" s="43" t="s">
        <v>258</v>
      </c>
      <c r="D127" s="36" t="s">
        <v>259</v>
      </c>
      <c r="E127" s="36">
        <v>3206</v>
      </c>
    </row>
    <row r="128" spans="2:5" x14ac:dyDescent="0.25">
      <c r="B128" s="36">
        <v>126</v>
      </c>
      <c r="C128" s="43" t="s">
        <v>260</v>
      </c>
      <c r="D128" s="36" t="s">
        <v>261</v>
      </c>
      <c r="E128" s="36">
        <v>3211</v>
      </c>
    </row>
    <row r="129" spans="2:5" x14ac:dyDescent="0.25">
      <c r="B129" s="36">
        <v>127</v>
      </c>
      <c r="C129" s="43" t="s">
        <v>235</v>
      </c>
      <c r="D129" s="36" t="s">
        <v>262</v>
      </c>
      <c r="E129" s="36">
        <v>3212</v>
      </c>
    </row>
    <row r="130" spans="2:5" x14ac:dyDescent="0.25">
      <c r="B130" s="36">
        <v>128</v>
      </c>
      <c r="C130" s="43" t="s">
        <v>263</v>
      </c>
      <c r="D130" s="36" t="s">
        <v>264</v>
      </c>
      <c r="E130" s="36">
        <v>3213</v>
      </c>
    </row>
    <row r="131" spans="2:5" x14ac:dyDescent="0.25">
      <c r="B131" s="36">
        <v>129</v>
      </c>
      <c r="C131" s="43" t="s">
        <v>164</v>
      </c>
      <c r="D131" s="36" t="s">
        <v>265</v>
      </c>
      <c r="E131" s="36">
        <v>3214</v>
      </c>
    </row>
    <row r="132" spans="2:5" x14ac:dyDescent="0.25">
      <c r="B132" s="36">
        <v>130</v>
      </c>
      <c r="C132" s="43" t="s">
        <v>74</v>
      </c>
      <c r="D132" s="36" t="s">
        <v>182</v>
      </c>
      <c r="E132" s="36">
        <v>3221</v>
      </c>
    </row>
    <row r="133" spans="2:5" x14ac:dyDescent="0.25">
      <c r="B133" s="36">
        <v>131</v>
      </c>
      <c r="C133" s="43" t="s">
        <v>252</v>
      </c>
      <c r="D133" s="36" t="s">
        <v>266</v>
      </c>
      <c r="E133" s="36">
        <v>3222</v>
      </c>
    </row>
    <row r="134" spans="2:5" x14ac:dyDescent="0.25">
      <c r="B134" s="36">
        <v>132</v>
      </c>
      <c r="C134" s="43" t="s">
        <v>267</v>
      </c>
      <c r="D134" s="36" t="s">
        <v>268</v>
      </c>
      <c r="E134" s="36">
        <v>3223</v>
      </c>
    </row>
    <row r="135" spans="2:5" x14ac:dyDescent="0.25">
      <c r="B135" s="36">
        <v>133</v>
      </c>
      <c r="C135" s="43" t="s">
        <v>235</v>
      </c>
      <c r="D135" s="36" t="s">
        <v>269</v>
      </c>
      <c r="E135" s="36">
        <v>3224</v>
      </c>
    </row>
    <row r="136" spans="2:5" x14ac:dyDescent="0.25">
      <c r="B136" s="36">
        <v>134</v>
      </c>
      <c r="C136" s="43" t="s">
        <v>190</v>
      </c>
      <c r="D136" s="36" t="s">
        <v>270</v>
      </c>
      <c r="E136" s="36">
        <v>3225</v>
      </c>
    </row>
    <row r="137" spans="2:5" x14ac:dyDescent="0.25">
      <c r="B137" s="36">
        <v>135</v>
      </c>
      <c r="C137" s="43" t="s">
        <v>271</v>
      </c>
      <c r="D137" s="36" t="s">
        <v>272</v>
      </c>
      <c r="E137" s="36">
        <v>3226</v>
      </c>
    </row>
    <row r="138" spans="2:5" x14ac:dyDescent="0.25">
      <c r="B138" s="36">
        <v>136</v>
      </c>
      <c r="C138" s="43" t="s">
        <v>273</v>
      </c>
      <c r="D138" s="36" t="s">
        <v>274</v>
      </c>
      <c r="E138" s="36">
        <v>3227</v>
      </c>
    </row>
    <row r="139" spans="2:5" x14ac:dyDescent="0.25">
      <c r="B139" s="36">
        <v>137</v>
      </c>
      <c r="C139" s="43" t="s">
        <v>275</v>
      </c>
      <c r="D139" s="36" t="s">
        <v>276</v>
      </c>
      <c r="E139" s="36">
        <v>3228</v>
      </c>
    </row>
    <row r="140" spans="2:5" x14ac:dyDescent="0.25">
      <c r="B140" s="36">
        <v>138</v>
      </c>
      <c r="C140" s="43" t="s">
        <v>277</v>
      </c>
      <c r="D140" s="36" t="s">
        <v>278</v>
      </c>
      <c r="E140" s="36">
        <v>3229</v>
      </c>
    </row>
    <row r="141" spans="2:5" x14ac:dyDescent="0.25">
      <c r="B141" s="36">
        <v>139</v>
      </c>
      <c r="C141" s="43" t="s">
        <v>198</v>
      </c>
      <c r="D141" s="36" t="s">
        <v>279</v>
      </c>
      <c r="E141" s="36">
        <v>3230</v>
      </c>
    </row>
    <row r="142" spans="2:5" x14ac:dyDescent="0.25">
      <c r="B142" s="36">
        <v>140</v>
      </c>
      <c r="C142" s="43" t="s">
        <v>280</v>
      </c>
      <c r="D142" s="36" t="s">
        <v>281</v>
      </c>
      <c r="E142" s="36">
        <v>3231</v>
      </c>
    </row>
    <row r="143" spans="2:5" x14ac:dyDescent="0.25">
      <c r="B143" s="36">
        <v>141</v>
      </c>
      <c r="C143" s="43" t="s">
        <v>149</v>
      </c>
      <c r="D143" s="36" t="s">
        <v>282</v>
      </c>
      <c r="E143" s="36">
        <v>3232</v>
      </c>
    </row>
    <row r="144" spans="2:5" x14ac:dyDescent="0.25">
      <c r="B144" s="36">
        <v>142</v>
      </c>
      <c r="C144" s="43" t="s">
        <v>283</v>
      </c>
      <c r="D144" s="36" t="s">
        <v>284</v>
      </c>
      <c r="E144" s="36">
        <v>3233</v>
      </c>
    </row>
    <row r="145" spans="2:6" x14ac:dyDescent="0.25">
      <c r="B145" s="36">
        <v>143</v>
      </c>
      <c r="C145" s="43" t="s">
        <v>190</v>
      </c>
      <c r="D145" s="36" t="s">
        <v>285</v>
      </c>
      <c r="E145" s="36">
        <v>3234</v>
      </c>
    </row>
    <row r="146" spans="2:6" x14ac:dyDescent="0.25">
      <c r="B146" s="36">
        <v>144</v>
      </c>
      <c r="C146" s="43" t="s">
        <v>286</v>
      </c>
      <c r="D146" s="36" t="s">
        <v>287</v>
      </c>
      <c r="E146" s="36">
        <v>3241</v>
      </c>
    </row>
    <row r="147" spans="2:6" x14ac:dyDescent="0.25">
      <c r="B147" s="36">
        <v>145</v>
      </c>
      <c r="C147" s="43" t="s">
        <v>288</v>
      </c>
      <c r="D147" s="36" t="s">
        <v>289</v>
      </c>
      <c r="E147" s="36">
        <v>3251</v>
      </c>
    </row>
    <row r="148" spans="2:6" x14ac:dyDescent="0.25">
      <c r="B148" s="36">
        <v>146</v>
      </c>
      <c r="C148" s="43" t="s">
        <v>157</v>
      </c>
      <c r="D148" s="36" t="s">
        <v>290</v>
      </c>
      <c r="E148" s="36">
        <v>3252</v>
      </c>
    </row>
    <row r="149" spans="2:6" x14ac:dyDescent="0.25">
      <c r="B149" s="36">
        <v>147</v>
      </c>
      <c r="C149" s="43" t="s">
        <v>291</v>
      </c>
      <c r="D149" s="36" t="s">
        <v>292</v>
      </c>
      <c r="E149" s="36">
        <v>3253</v>
      </c>
    </row>
    <row r="150" spans="2:6" x14ac:dyDescent="0.25">
      <c r="B150" s="36">
        <v>148</v>
      </c>
      <c r="C150" s="43" t="s">
        <v>293</v>
      </c>
      <c r="D150" s="36" t="s">
        <v>294</v>
      </c>
      <c r="E150" s="36">
        <v>3254</v>
      </c>
    </row>
    <row r="151" spans="2:6" x14ac:dyDescent="0.25">
      <c r="B151" s="36">
        <v>149</v>
      </c>
      <c r="C151" s="43" t="s">
        <v>295</v>
      </c>
      <c r="D151" s="36" t="s">
        <v>296</v>
      </c>
      <c r="E151" s="36">
        <v>3290</v>
      </c>
    </row>
    <row r="152" spans="2:6" x14ac:dyDescent="0.25">
      <c r="B152" s="66"/>
      <c r="C152" s="8"/>
      <c r="D152" s="66"/>
      <c r="E152" s="66"/>
      <c r="F152" s="66"/>
    </row>
    <row r="153" spans="2:6" x14ac:dyDescent="0.25">
      <c r="B153" s="66"/>
      <c r="C153" s="8"/>
      <c r="D153" s="66"/>
      <c r="E153" s="66"/>
      <c r="F153" s="66"/>
    </row>
    <row r="154" spans="2:6" x14ac:dyDescent="0.25">
      <c r="B154" s="18"/>
      <c r="C154" s="4"/>
      <c r="E154" s="18"/>
      <c r="F154" s="18"/>
    </row>
  </sheetData>
  <sortState xmlns:xlrd2="http://schemas.microsoft.com/office/spreadsheetml/2017/richdata2" ref="S4:V13">
    <sortCondition ref="S4:S13"/>
  </sortState>
  <mergeCells count="2">
    <mergeCell ref="K3:K4"/>
    <mergeCell ref="L3:P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請求内訳書</vt:lpstr>
      <vt:lpstr>マスタ</vt:lpstr>
      <vt:lpstr>請求書!Print_Area</vt:lpstr>
      <vt:lpstr>請求内訳書!Print_Area</vt:lpstr>
      <vt:lpstr>請求内訳書!Print_Titles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</dc:creator>
  <cp:lastModifiedBy>lsi</cp:lastModifiedBy>
  <cp:lastPrinted>2021-06-21T10:27:13Z</cp:lastPrinted>
  <dcterms:created xsi:type="dcterms:W3CDTF">2020-05-12T02:26:49Z</dcterms:created>
  <dcterms:modified xsi:type="dcterms:W3CDTF">2021-10-28T06:57:57Z</dcterms:modified>
</cp:coreProperties>
</file>